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activeTab="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44525"/>
</workbook>
</file>

<file path=xl/calcChain.xml><?xml version="1.0" encoding="utf-8"?>
<calcChain xmlns="http://schemas.openxmlformats.org/spreadsheetml/2006/main">
  <c r="F45" i="6" l="1"/>
  <c r="E45" i="6"/>
  <c r="D45" i="6"/>
  <c r="F44" i="6"/>
  <c r="E44" i="6"/>
  <c r="D44" i="6"/>
  <c r="F43" i="6"/>
  <c r="E43" i="6"/>
  <c r="D43" i="6"/>
  <c r="F42" i="6"/>
  <c r="E42" i="6"/>
  <c r="D42" i="6"/>
  <c r="F39" i="6"/>
  <c r="E39" i="6"/>
  <c r="D39" i="6"/>
  <c r="F38" i="6"/>
  <c r="E38" i="6"/>
  <c r="D38" i="6"/>
  <c r="F37" i="6"/>
  <c r="E37" i="6"/>
  <c r="D37" i="6"/>
  <c r="F36" i="6"/>
  <c r="E36" i="6"/>
  <c r="D36" i="6"/>
  <c r="F34" i="6"/>
  <c r="E34" i="6"/>
  <c r="D34" i="6"/>
  <c r="F33" i="6"/>
  <c r="E33" i="6"/>
  <c r="D33" i="6"/>
  <c r="F31" i="6"/>
  <c r="E31" i="6"/>
  <c r="D31" i="6"/>
  <c r="F30" i="6"/>
  <c r="E30" i="6"/>
  <c r="D30" i="6"/>
  <c r="F29" i="6"/>
  <c r="E29" i="6"/>
  <c r="D29" i="6"/>
  <c r="F28" i="6"/>
  <c r="E28" i="6"/>
  <c r="D28" i="6"/>
  <c r="H27" i="6"/>
  <c r="G27" i="6"/>
  <c r="F27" i="6"/>
  <c r="E27" i="6"/>
  <c r="D27" i="6"/>
  <c r="F25" i="6"/>
  <c r="E25" i="6"/>
  <c r="D25" i="6"/>
  <c r="F24" i="6"/>
  <c r="E24" i="6"/>
  <c r="D24" i="6"/>
  <c r="F23" i="6"/>
  <c r="E23" i="6"/>
  <c r="D23" i="6"/>
  <c r="G22" i="6"/>
  <c r="G23" i="6"/>
  <c r="H22" i="6"/>
  <c r="F22" i="6"/>
  <c r="E22" i="6"/>
  <c r="D22" i="6"/>
  <c r="F20" i="6"/>
  <c r="E20" i="6"/>
  <c r="D20" i="6"/>
  <c r="F19" i="6"/>
  <c r="D19" i="6"/>
  <c r="F18" i="6"/>
  <c r="E18" i="6"/>
  <c r="D18" i="6"/>
  <c r="H61" i="2"/>
  <c r="J61" i="2" s="1"/>
  <c r="J107" i="2"/>
  <c r="J94" i="2"/>
  <c r="J95" i="2"/>
  <c r="J67" i="2"/>
  <c r="I61" i="2"/>
  <c r="J65" i="2"/>
  <c r="J54" i="2"/>
  <c r="J52" i="2"/>
  <c r="H23" i="6" l="1"/>
  <c r="H37" i="1"/>
  <c r="H38" i="1"/>
  <c r="H39" i="1"/>
  <c r="G37" i="1"/>
  <c r="G38" i="1"/>
  <c r="G39" i="1"/>
  <c r="G37" i="6"/>
  <c r="G35" i="6"/>
  <c r="H34" i="6"/>
  <c r="H32" i="6"/>
  <c r="G32" i="6"/>
  <c r="H31" i="6"/>
  <c r="G31" i="6"/>
  <c r="H30" i="6"/>
  <c r="G30" i="6"/>
  <c r="G29" i="6"/>
  <c r="H28" i="6"/>
  <c r="H19" i="6"/>
  <c r="G19" i="6"/>
  <c r="H38" i="6" l="1"/>
  <c r="H43" i="6"/>
  <c r="G44" i="6"/>
  <c r="H25" i="6"/>
  <c r="H36" i="6"/>
  <c r="H42" i="6"/>
  <c r="G20" i="6"/>
  <c r="G18" i="6"/>
  <c r="G24" i="6"/>
  <c r="G25" i="6"/>
  <c r="H29" i="6"/>
  <c r="H33" i="6"/>
  <c r="G34" i="6"/>
  <c r="H35" i="6"/>
  <c r="G36" i="6"/>
  <c r="H37" i="6"/>
  <c r="G38" i="6"/>
  <c r="G42" i="6"/>
  <c r="H44" i="6"/>
  <c r="H45" i="6"/>
  <c r="G39" i="6"/>
  <c r="H18" i="6"/>
  <c r="H20" i="6"/>
  <c r="H24" i="6"/>
  <c r="G28" i="6"/>
  <c r="G33" i="6"/>
  <c r="G43" i="6"/>
  <c r="G45" i="6"/>
  <c r="J144" i="2" l="1"/>
  <c r="E21" i="5" l="1"/>
  <c r="E23" i="5"/>
  <c r="E18" i="5"/>
  <c r="F48" i="3"/>
  <c r="E48" i="3"/>
  <c r="E47" i="3" s="1"/>
  <c r="B21" i="4" s="1"/>
  <c r="G48" i="3" l="1"/>
  <c r="E20" i="5"/>
  <c r="E14" i="5" s="1"/>
  <c r="F47" i="3"/>
  <c r="I153" i="2"/>
  <c r="H153" i="2"/>
  <c r="J155" i="2"/>
  <c r="J154" i="2"/>
  <c r="H140" i="2"/>
  <c r="I62" i="2"/>
  <c r="H29" i="2"/>
  <c r="I29" i="2"/>
  <c r="G29" i="2"/>
  <c r="J32" i="2"/>
  <c r="C21" i="4" l="1"/>
  <c r="D21" i="4" s="1"/>
  <c r="G47" i="3"/>
  <c r="J153" i="2"/>
  <c r="I39" i="2"/>
  <c r="I38" i="2" s="1"/>
  <c r="I37" i="2" s="1"/>
  <c r="J111" i="2"/>
  <c r="J69" i="2"/>
  <c r="I67" i="2"/>
  <c r="H67" i="2"/>
  <c r="E66" i="1"/>
  <c r="F66" i="1"/>
  <c r="G72" i="1"/>
  <c r="H72" i="1"/>
  <c r="E37" i="1"/>
  <c r="F37" i="1"/>
  <c r="D37" i="1"/>
  <c r="D66" i="1"/>
  <c r="I140" i="2" l="1"/>
  <c r="H159" i="2"/>
  <c r="I159" i="2"/>
  <c r="H149" i="2"/>
  <c r="I149" i="2"/>
  <c r="H146" i="2"/>
  <c r="H145" i="2" s="1"/>
  <c r="I146" i="2"/>
  <c r="I145" i="2" s="1"/>
  <c r="G146" i="2"/>
  <c r="J147" i="2"/>
  <c r="J148" i="2"/>
  <c r="J129" i="2"/>
  <c r="J131" i="2"/>
  <c r="J121" i="2"/>
  <c r="J123" i="2"/>
  <c r="J125" i="2"/>
  <c r="J127" i="2"/>
  <c r="J117" i="2"/>
  <c r="J119" i="2"/>
  <c r="J109" i="2"/>
  <c r="J110" i="2"/>
  <c r="J112" i="2"/>
  <c r="H79" i="2"/>
  <c r="I79" i="2"/>
  <c r="G79" i="2"/>
  <c r="H81" i="2"/>
  <c r="I81" i="2"/>
  <c r="G81" i="2"/>
  <c r="H83" i="2"/>
  <c r="I83" i="2"/>
  <c r="G83" i="2"/>
  <c r="H86" i="2"/>
  <c r="I86" i="2"/>
  <c r="G86" i="2"/>
  <c r="H88" i="2"/>
  <c r="I88" i="2"/>
  <c r="G88" i="2"/>
  <c r="H90" i="2"/>
  <c r="I90" i="2"/>
  <c r="G90" i="2"/>
  <c r="H94" i="2"/>
  <c r="I94" i="2"/>
  <c r="J100" i="2"/>
  <c r="J102" i="2"/>
  <c r="J99" i="2"/>
  <c r="J80" i="2"/>
  <c r="J79" i="2" s="1"/>
  <c r="J82" i="2"/>
  <c r="J81" i="2" s="1"/>
  <c r="J84" i="2"/>
  <c r="J83" i="2" s="1"/>
  <c r="J85" i="2"/>
  <c r="J87" i="2"/>
  <c r="J86" i="2" s="1"/>
  <c r="J89" i="2"/>
  <c r="J88" i="2" s="1"/>
  <c r="J91" i="2"/>
  <c r="J90" i="2" s="1"/>
  <c r="J146" i="2" l="1"/>
  <c r="J145" i="2"/>
  <c r="J78" i="2"/>
  <c r="J68" i="2"/>
  <c r="J64" i="2"/>
  <c r="J60" i="2"/>
  <c r="H59" i="2"/>
  <c r="I59" i="2"/>
  <c r="G59" i="2"/>
  <c r="H53" i="2"/>
  <c r="I53" i="2"/>
  <c r="G53" i="2"/>
  <c r="H51" i="2"/>
  <c r="I51" i="2"/>
  <c r="G51" i="2"/>
  <c r="H49" i="2"/>
  <c r="J53" i="2" l="1"/>
  <c r="J51" i="2"/>
  <c r="H48" i="2"/>
  <c r="J59" i="2"/>
  <c r="H126" i="2"/>
  <c r="I126" i="2"/>
  <c r="G126" i="2"/>
  <c r="H124" i="2"/>
  <c r="I124" i="2"/>
  <c r="G124" i="2"/>
  <c r="H122" i="2"/>
  <c r="I122" i="2"/>
  <c r="G122" i="2"/>
  <c r="H120" i="2"/>
  <c r="I120" i="2"/>
  <c r="G120" i="2"/>
  <c r="H118" i="2"/>
  <c r="I118" i="2"/>
  <c r="G118" i="2"/>
  <c r="H116" i="2"/>
  <c r="I116" i="2"/>
  <c r="G116" i="2"/>
  <c r="H114" i="2"/>
  <c r="I114" i="2"/>
  <c r="G114" i="2"/>
  <c r="I101" i="2"/>
  <c r="H101" i="2"/>
  <c r="J118" i="2" l="1"/>
  <c r="J122" i="2"/>
  <c r="J126" i="2"/>
  <c r="J124" i="2"/>
  <c r="J120" i="2"/>
  <c r="J116" i="2"/>
  <c r="J101" i="2"/>
  <c r="G67" i="2"/>
  <c r="C18" i="4" l="1"/>
  <c r="B18" i="4"/>
  <c r="C16" i="4"/>
  <c r="B16" i="4"/>
  <c r="C12" i="4"/>
  <c r="B12" i="4"/>
  <c r="C10" i="4"/>
  <c r="B10" i="4"/>
  <c r="I97" i="2" l="1"/>
  <c r="I96" i="2" s="1"/>
  <c r="F44" i="3" s="1"/>
  <c r="H77" i="2"/>
  <c r="I77" i="2"/>
  <c r="H130" i="2"/>
  <c r="I130" i="2"/>
  <c r="G130" i="2"/>
  <c r="H128" i="2"/>
  <c r="I128" i="2"/>
  <c r="G128" i="2"/>
  <c r="H106" i="2"/>
  <c r="H105" i="2" s="1"/>
  <c r="I106" i="2"/>
  <c r="I105" i="2" s="1"/>
  <c r="F37" i="3" s="1"/>
  <c r="G106" i="2"/>
  <c r="G105" i="2" s="1"/>
  <c r="G77" i="2"/>
  <c r="D62" i="1"/>
  <c r="E62" i="1"/>
  <c r="F62" i="1"/>
  <c r="G71" i="1"/>
  <c r="H71" i="1"/>
  <c r="F44" i="1"/>
  <c r="F32" i="1"/>
  <c r="E67" i="1"/>
  <c r="F67" i="1"/>
  <c r="C7" i="4" s="1"/>
  <c r="D67" i="1"/>
  <c r="D10" i="4"/>
  <c r="D12" i="4"/>
  <c r="D16" i="4"/>
  <c r="D18" i="4"/>
  <c r="D23" i="4"/>
  <c r="D24" i="4"/>
  <c r="H158" i="2"/>
  <c r="H157" i="2" s="1"/>
  <c r="E46" i="3" s="1"/>
  <c r="E45" i="3" s="1"/>
  <c r="I158" i="2"/>
  <c r="I157" i="2" s="1"/>
  <c r="I156" i="2" s="1"/>
  <c r="G159" i="2"/>
  <c r="G158" i="2" s="1"/>
  <c r="G157" i="2" s="1"/>
  <c r="J160" i="2"/>
  <c r="J161" i="2"/>
  <c r="J152" i="2"/>
  <c r="H151" i="2"/>
  <c r="H139" i="2" s="1"/>
  <c r="I151" i="2"/>
  <c r="I139" i="2" s="1"/>
  <c r="F41" i="3" s="1"/>
  <c r="G151" i="2"/>
  <c r="J149" i="2"/>
  <c r="G149" i="2"/>
  <c r="G145" i="2" s="1"/>
  <c r="G140" i="2"/>
  <c r="J141" i="2"/>
  <c r="J142" i="2"/>
  <c r="J143" i="2"/>
  <c r="J150" i="2"/>
  <c r="J134" i="2"/>
  <c r="J135" i="2"/>
  <c r="J136" i="2"/>
  <c r="H133" i="2"/>
  <c r="I133" i="2"/>
  <c r="G133" i="2"/>
  <c r="G132" i="2" s="1"/>
  <c r="D39" i="3" s="1"/>
  <c r="J115" i="2"/>
  <c r="J108" i="2"/>
  <c r="D37" i="3"/>
  <c r="H97" i="2"/>
  <c r="G97" i="2"/>
  <c r="J98" i="2"/>
  <c r="H93" i="2"/>
  <c r="I93" i="2"/>
  <c r="F43" i="3" s="1"/>
  <c r="G94" i="2"/>
  <c r="G93" i="2" s="1"/>
  <c r="J72" i="2"/>
  <c r="J74" i="2"/>
  <c r="J76" i="2"/>
  <c r="H75" i="2"/>
  <c r="I75" i="2"/>
  <c r="G75" i="2"/>
  <c r="H73" i="2"/>
  <c r="I73" i="2"/>
  <c r="G73" i="2"/>
  <c r="H71" i="2"/>
  <c r="I71" i="2"/>
  <c r="G71" i="2"/>
  <c r="J63" i="2"/>
  <c r="H62" i="2"/>
  <c r="G62" i="2"/>
  <c r="H57" i="2"/>
  <c r="H56" i="2" s="1"/>
  <c r="E34" i="3" s="1"/>
  <c r="I57" i="2"/>
  <c r="I56" i="2" s="1"/>
  <c r="F34" i="3" s="1"/>
  <c r="G57" i="2"/>
  <c r="G56" i="2" s="1"/>
  <c r="J46" i="2"/>
  <c r="J50" i="2"/>
  <c r="J58" i="2"/>
  <c r="I49" i="2"/>
  <c r="I48" i="2" s="1"/>
  <c r="G49" i="2"/>
  <c r="J45" i="2"/>
  <c r="H44" i="2"/>
  <c r="H43" i="2" s="1"/>
  <c r="I44" i="2"/>
  <c r="F30" i="3" s="1"/>
  <c r="G44" i="2"/>
  <c r="G43" i="2" s="1"/>
  <c r="J30" i="2"/>
  <c r="J31" i="2"/>
  <c r="J33" i="2"/>
  <c r="J40" i="2"/>
  <c r="J41" i="2"/>
  <c r="J42" i="2"/>
  <c r="H39" i="2"/>
  <c r="H38" i="2" s="1"/>
  <c r="H37" i="2" s="1"/>
  <c r="E28" i="3" s="1"/>
  <c r="G39" i="2"/>
  <c r="G38" i="2" s="1"/>
  <c r="G37" i="2" s="1"/>
  <c r="D28" i="3" s="1"/>
  <c r="E26" i="3"/>
  <c r="F26" i="3"/>
  <c r="D26" i="3"/>
  <c r="J28" i="2"/>
  <c r="H27" i="2"/>
  <c r="H26" i="2" s="1"/>
  <c r="H25" i="2" s="1"/>
  <c r="E25" i="3" s="1"/>
  <c r="I27" i="2"/>
  <c r="G27" i="2"/>
  <c r="G26" i="2" s="1"/>
  <c r="G25" i="2" s="1"/>
  <c r="D25" i="3" s="1"/>
  <c r="H33" i="1"/>
  <c r="H34" i="1"/>
  <c r="H35" i="1"/>
  <c r="H36" i="1"/>
  <c r="G33" i="1"/>
  <c r="G34" i="1"/>
  <c r="G35" i="1"/>
  <c r="G36" i="1"/>
  <c r="D32" i="1"/>
  <c r="E32" i="1"/>
  <c r="H32" i="1" s="1"/>
  <c r="C32" i="1"/>
  <c r="C26" i="1" s="1"/>
  <c r="H68" i="1"/>
  <c r="H69" i="1"/>
  <c r="H70" i="1"/>
  <c r="H73" i="1"/>
  <c r="H74" i="1"/>
  <c r="G68" i="1"/>
  <c r="G69" i="1"/>
  <c r="G70" i="1"/>
  <c r="G73" i="1"/>
  <c r="G74" i="1"/>
  <c r="C67" i="1"/>
  <c r="C66" i="1" s="1"/>
  <c r="H61" i="1"/>
  <c r="H62" i="1"/>
  <c r="H63" i="1"/>
  <c r="H64" i="1"/>
  <c r="H65" i="1"/>
  <c r="G61" i="1"/>
  <c r="G63" i="1"/>
  <c r="G64" i="1"/>
  <c r="G65" i="1"/>
  <c r="D60" i="1"/>
  <c r="E60" i="1"/>
  <c r="F60" i="1"/>
  <c r="C60" i="1"/>
  <c r="H59" i="1"/>
  <c r="G59" i="1"/>
  <c r="D58" i="1"/>
  <c r="E58" i="1"/>
  <c r="F58" i="1"/>
  <c r="H58" i="1" s="1"/>
  <c r="C58" i="1"/>
  <c r="H57" i="1"/>
  <c r="G57" i="1"/>
  <c r="D56" i="1"/>
  <c r="E56" i="1"/>
  <c r="F56" i="1"/>
  <c r="C56" i="1"/>
  <c r="C52" i="1" s="1"/>
  <c r="D53" i="1"/>
  <c r="E53" i="1"/>
  <c r="F53" i="1"/>
  <c r="F52" i="1" s="1"/>
  <c r="C53" i="1"/>
  <c r="H54" i="1"/>
  <c r="H55" i="1"/>
  <c r="G54" i="1"/>
  <c r="G55" i="1"/>
  <c r="G50" i="1"/>
  <c r="D50" i="1"/>
  <c r="E50" i="1"/>
  <c r="F50" i="1"/>
  <c r="H50" i="1" s="1"/>
  <c r="C50" i="1"/>
  <c r="G48" i="1"/>
  <c r="H48" i="1"/>
  <c r="D47" i="1"/>
  <c r="E47" i="1"/>
  <c r="F47" i="1"/>
  <c r="C47" i="1"/>
  <c r="H45" i="1"/>
  <c r="H46" i="1"/>
  <c r="G45" i="1"/>
  <c r="G46" i="1"/>
  <c r="D44" i="1"/>
  <c r="G44" i="1" s="1"/>
  <c r="E44" i="1"/>
  <c r="C44" i="1"/>
  <c r="H43" i="1"/>
  <c r="G43" i="1"/>
  <c r="D42" i="1"/>
  <c r="E42" i="1"/>
  <c r="F42" i="1"/>
  <c r="C42" i="1"/>
  <c r="H29" i="1"/>
  <c r="H30" i="1"/>
  <c r="H31" i="1"/>
  <c r="G29" i="1"/>
  <c r="G30" i="1"/>
  <c r="G31" i="1"/>
  <c r="F28" i="1"/>
  <c r="F27" i="1" s="1"/>
  <c r="D28" i="1"/>
  <c r="D27" i="1" s="1"/>
  <c r="E28" i="1"/>
  <c r="E27" i="1" s="1"/>
  <c r="C28" i="1"/>
  <c r="C27" i="1" s="1"/>
  <c r="E37" i="3" l="1"/>
  <c r="J105" i="2"/>
  <c r="G70" i="2"/>
  <c r="I70" i="2"/>
  <c r="E41" i="3"/>
  <c r="H138" i="2"/>
  <c r="J29" i="2"/>
  <c r="H47" i="1"/>
  <c r="F41" i="1"/>
  <c r="F26" i="1" s="1"/>
  <c r="H44" i="1"/>
  <c r="H70" i="2"/>
  <c r="G48" i="2"/>
  <c r="G47" i="2" s="1"/>
  <c r="G61" i="2"/>
  <c r="D35" i="3" s="1"/>
  <c r="E35" i="3"/>
  <c r="E33" i="3" s="1"/>
  <c r="B14" i="4" s="1"/>
  <c r="G96" i="2"/>
  <c r="G92" i="2" s="1"/>
  <c r="G139" i="2"/>
  <c r="G138" i="2" s="1"/>
  <c r="I113" i="2"/>
  <c r="J130" i="2"/>
  <c r="H113" i="2"/>
  <c r="J128" i="2"/>
  <c r="G37" i="3"/>
  <c r="J77" i="2"/>
  <c r="H67" i="1"/>
  <c r="G62" i="1"/>
  <c r="H60" i="1"/>
  <c r="H132" i="2"/>
  <c r="J133" i="2"/>
  <c r="G113" i="2"/>
  <c r="H96" i="2"/>
  <c r="J114" i="2"/>
  <c r="J97" i="2"/>
  <c r="F42" i="3"/>
  <c r="C19" i="4" s="1"/>
  <c r="J49" i="2"/>
  <c r="J48" i="2" s="1"/>
  <c r="G66" i="2"/>
  <c r="G104" i="2"/>
  <c r="G103" i="2" s="1"/>
  <c r="I138" i="2"/>
  <c r="I137" i="2" s="1"/>
  <c r="J159" i="2"/>
  <c r="G26" i="3"/>
  <c r="F29" i="3"/>
  <c r="C11" i="4" s="1"/>
  <c r="I47" i="2"/>
  <c r="F32" i="3"/>
  <c r="D24" i="3"/>
  <c r="E24" i="3"/>
  <c r="G156" i="2"/>
  <c r="D46" i="3"/>
  <c r="D45" i="3" s="1"/>
  <c r="B20" i="4"/>
  <c r="J71" i="2"/>
  <c r="D30" i="3"/>
  <c r="D29" i="3" s="1"/>
  <c r="D34" i="3"/>
  <c r="E43" i="3"/>
  <c r="F46" i="3"/>
  <c r="G58" i="1"/>
  <c r="G60" i="1"/>
  <c r="E30" i="3"/>
  <c r="E29" i="3" s="1"/>
  <c r="B11" i="4" s="1"/>
  <c r="D43" i="3"/>
  <c r="J73" i="2"/>
  <c r="J140" i="2"/>
  <c r="J106" i="2"/>
  <c r="H156" i="2"/>
  <c r="J157" i="2"/>
  <c r="J158" i="2"/>
  <c r="J151" i="2"/>
  <c r="J93" i="2"/>
  <c r="J75" i="2"/>
  <c r="J57" i="2"/>
  <c r="H55" i="2"/>
  <c r="J44" i="2"/>
  <c r="J39" i="2"/>
  <c r="J27" i="2"/>
  <c r="G55" i="2"/>
  <c r="G24" i="2"/>
  <c r="G56" i="1"/>
  <c r="H56" i="1"/>
  <c r="G53" i="1"/>
  <c r="H53" i="1"/>
  <c r="G47" i="1"/>
  <c r="G32" i="1"/>
  <c r="E52" i="1"/>
  <c r="H52" i="1" s="1"/>
  <c r="E41" i="1"/>
  <c r="H42" i="1"/>
  <c r="H27" i="1"/>
  <c r="H28" i="1"/>
  <c r="H66" i="1"/>
  <c r="G67" i="1"/>
  <c r="D52" i="1"/>
  <c r="G52" i="1" s="1"/>
  <c r="D41" i="1"/>
  <c r="G42" i="1"/>
  <c r="G27" i="1"/>
  <c r="G28" i="1"/>
  <c r="C41" i="1"/>
  <c r="C75" i="1" s="1"/>
  <c r="J56" i="2"/>
  <c r="H24" i="2"/>
  <c r="I26" i="2"/>
  <c r="I43" i="2"/>
  <c r="J43" i="2" s="1"/>
  <c r="E32" i="3"/>
  <c r="E31" i="3" s="1"/>
  <c r="B13" i="4" s="1"/>
  <c r="J62" i="2"/>
  <c r="I132" i="2"/>
  <c r="E44" i="3" l="1"/>
  <c r="J96" i="2"/>
  <c r="D32" i="3"/>
  <c r="D31" i="3" s="1"/>
  <c r="D33" i="3"/>
  <c r="D38" i="3"/>
  <c r="D36" i="3" s="1"/>
  <c r="H92" i="2"/>
  <c r="F38" i="3"/>
  <c r="I66" i="2"/>
  <c r="J70" i="2"/>
  <c r="E38" i="3"/>
  <c r="B9" i="4"/>
  <c r="H41" i="1"/>
  <c r="G41" i="1"/>
  <c r="D26" i="1"/>
  <c r="B6" i="4" s="1"/>
  <c r="J113" i="2"/>
  <c r="H66" i="2"/>
  <c r="J66" i="2" s="1"/>
  <c r="E42" i="3"/>
  <c r="G42" i="3" s="1"/>
  <c r="G137" i="2"/>
  <c r="D44" i="3"/>
  <c r="D42" i="3" s="1"/>
  <c r="J156" i="2"/>
  <c r="E39" i="3"/>
  <c r="J132" i="2"/>
  <c r="F40" i="3"/>
  <c r="G23" i="2"/>
  <c r="D41" i="3"/>
  <c r="D40" i="3" s="1"/>
  <c r="I92" i="2"/>
  <c r="J92" i="2" s="1"/>
  <c r="G44" i="3"/>
  <c r="G29" i="3"/>
  <c r="G66" i="1"/>
  <c r="B7" i="4"/>
  <c r="D7" i="4" s="1"/>
  <c r="H104" i="2"/>
  <c r="H103" i="2" s="1"/>
  <c r="F31" i="3"/>
  <c r="G32" i="3"/>
  <c r="G30" i="3"/>
  <c r="F39" i="3"/>
  <c r="I55" i="2"/>
  <c r="F35" i="3"/>
  <c r="G35" i="3" s="1"/>
  <c r="E26" i="1"/>
  <c r="E75" i="1" s="1"/>
  <c r="F75" i="1"/>
  <c r="C6" i="4"/>
  <c r="H137" i="2"/>
  <c r="E40" i="3"/>
  <c r="B17" i="4" s="1"/>
  <c r="F45" i="3"/>
  <c r="G46" i="3"/>
  <c r="G34" i="3"/>
  <c r="G43" i="3"/>
  <c r="D11" i="4"/>
  <c r="I104" i="2"/>
  <c r="I103" i="2" s="1"/>
  <c r="J139" i="2"/>
  <c r="H47" i="2"/>
  <c r="J47" i="2" s="1"/>
  <c r="J38" i="2"/>
  <c r="J26" i="2"/>
  <c r="I25" i="2"/>
  <c r="F25" i="3" s="1"/>
  <c r="H26" i="1" l="1"/>
  <c r="G26" i="1"/>
  <c r="D75" i="1"/>
  <c r="G75" i="1" s="1"/>
  <c r="E36" i="3"/>
  <c r="G39" i="3"/>
  <c r="B19" i="4"/>
  <c r="D19" i="4" s="1"/>
  <c r="G162" i="2"/>
  <c r="D49" i="3"/>
  <c r="H75" i="1"/>
  <c r="J103" i="2"/>
  <c r="H23" i="2"/>
  <c r="F33" i="3"/>
  <c r="G33" i="3" s="1"/>
  <c r="J55" i="2"/>
  <c r="F36" i="3"/>
  <c r="C15" i="4" s="1"/>
  <c r="C17" i="4"/>
  <c r="D17" i="4" s="1"/>
  <c r="G40" i="3"/>
  <c r="D6" i="4"/>
  <c r="C5" i="4"/>
  <c r="G38" i="3"/>
  <c r="G25" i="3"/>
  <c r="J37" i="2"/>
  <c r="F28" i="3"/>
  <c r="G28" i="3" s="1"/>
  <c r="J104" i="2"/>
  <c r="G41" i="3"/>
  <c r="C20" i="4"/>
  <c r="D20" i="4" s="1"/>
  <c r="G45" i="3"/>
  <c r="J137" i="2"/>
  <c r="J138" i="2"/>
  <c r="C13" i="4"/>
  <c r="D13" i="4" s="1"/>
  <c r="G31" i="3"/>
  <c r="B5" i="4"/>
  <c r="I24" i="2"/>
  <c r="I23" i="2" s="1"/>
  <c r="J25" i="2"/>
  <c r="B15" i="4" l="1"/>
  <c r="B8" i="4" s="1"/>
  <c r="B22" i="4" s="1"/>
  <c r="E49" i="3"/>
  <c r="C14" i="4"/>
  <c r="D14" i="4" s="1"/>
  <c r="G36" i="3"/>
  <c r="F24" i="3"/>
  <c r="D5" i="4"/>
  <c r="H162" i="2"/>
  <c r="J24" i="2"/>
  <c r="D15" i="4" l="1"/>
  <c r="C9" i="4"/>
  <c r="F49" i="3"/>
  <c r="G49" i="3" s="1"/>
  <c r="G24" i="3"/>
  <c r="J23" i="2"/>
  <c r="I162" i="2"/>
  <c r="J162" i="2" s="1"/>
  <c r="C8" i="4" l="1"/>
  <c r="D9" i="4"/>
  <c r="C22" i="4" l="1"/>
  <c r="D8" i="4"/>
</calcChain>
</file>

<file path=xl/sharedStrings.xml><?xml version="1.0" encoding="utf-8"?>
<sst xmlns="http://schemas.openxmlformats.org/spreadsheetml/2006/main" count="787" uniqueCount="366">
  <si>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</si>
  <si>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</si>
  <si>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</si>
  <si>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</si>
  <si>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</si>
  <si>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</si>
  <si>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</si>
  <si>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</si>
  <si>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</si>
  <si>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</si>
  <si>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</si>
  <si>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</si>
  <si>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</si>
  <si>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</si>
  <si>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</si>
  <si>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</si>
  <si>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ТОВАРЫ РЕАЛИЗУЕМЫЕ НА ТЕРРИТОРИИ РФ</t>
  </si>
  <si>
    <t>Доходы от уплаты акцизов на дизельное топливо, подлежащие распределению в консолидированные бюджеты субъектов РФ</t>
  </si>
  <si>
    <t>Доходы от уплаты акцизов на моторные масла для дизельных и карбюраторных двигателей, подлежащие распределению в консолидированные бюджеты субъектов РФ</t>
  </si>
  <si>
    <t>Доходы от уплаты акцизов на автомобильный бензин, производимый на территории РФ, подлежащие распределению в консолидированные бюджеты субъектов РФ</t>
  </si>
  <si>
    <t xml:space="preserve">Доходы от уплаты акцизов на прямогонный бензин, производимый на территории РФ, подлежащие распределению в консолидированные бюджеты субъектов РФ 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</si>
  <si>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</si>
  <si>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</si>
  <si>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</si>
  <si>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</si>
  <si>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</si>
  <si>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</si>
  <si>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</si>
  <si>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</si>
  <si>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</si>
  <si>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</si>
  <si>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</si>
  <si>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</si>
  <si>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</si>
  <si>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</si>
  <si>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</si>
  <si>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</si>
  <si>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</si>
  <si>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</si>
  <si>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</si>
  <si>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</si>
  <si>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</si>
  <si>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</si>
  <si>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</si>
  <si>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</si>
  <si>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с/х угодий, расположенных на территориях поселения (по обязательствам, возникшим до 1 января 2008г.)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</si>
  <si>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</si>
  <si>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</si>
  <si>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</si>
  <si>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</si>
  <si>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</si>
  <si>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</si>
  <si>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</si>
  <si>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</si>
  <si>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</si>
  <si>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t xml:space="preserve">                   Глава  Русско-Буйловского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</si>
  <si>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</si>
  <si>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</si>
  <si>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</si>
  <si>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</si>
  <si>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</si>
  <si>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</si>
  <si>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</si>
  <si>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</si>
  <si>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</si>
  <si>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</si>
  <si>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</si>
  <si>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</si>
  <si>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</si>
  <si>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</si>
  <si>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</si>
  <si>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</si>
  <si>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</si>
  <si>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</si>
  <si>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</si>
  <si>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</si>
  <si>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</si>
  <si>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</si>
  <si>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</si>
  <si>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</si>
  <si>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</si>
  <si>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</si>
  <si>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</si>
  <si>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</si>
  <si>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</si>
  <si>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</si>
  <si>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</si>
  <si>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</si>
  <si>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</si>
  <si>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</si>
  <si>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</si>
  <si>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</si>
  <si>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</si>
  <si>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</si>
  <si>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</si>
  <si>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</si>
  <si>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</si>
  <si>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</si>
  <si>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</si>
  <si>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</si>
  <si>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</si>
  <si>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</si>
  <si>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</si>
  <si>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</si>
  <si>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</si>
  <si>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</si>
  <si>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</si>
  <si>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</si>
  <si>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</si>
  <si>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t>Глава Русско-Буйловского</t>
  </si>
  <si>
    <t xml:space="preserve"> сельского поселения                                                                                   Шевченко Ю.П.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</si>
  <si>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</si>
  <si>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</si>
  <si>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</si>
  <si>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</si>
  <si>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</si>
  <si>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</si>
  <si>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</si>
  <si>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</si>
  <si>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</si>
  <si>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</si>
  <si>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</si>
  <si>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>сельского поселения                                                                                   Шевченко Ю.П.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</si>
  <si>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</si>
  <si>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</si>
  <si>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</si>
  <si>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</si>
  <si>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</si>
  <si>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</si>
  <si>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</si>
  <si>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</si>
  <si>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</si>
  <si>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</si>
  <si>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</si>
  <si>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</si>
  <si>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</si>
  <si>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</si>
  <si>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Исполнено тыс.руб.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</si>
  <si>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</si>
  <si>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</si>
  <si>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</si>
  <si>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</si>
  <si>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</si>
  <si>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</si>
  <si>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</si>
  <si>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</si>
  <si>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</si>
  <si>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</si>
  <si>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</si>
  <si>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</si>
  <si>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</si>
  <si>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</si>
  <si>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</si>
  <si>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</si>
  <si>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</si>
  <si>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</si>
  <si>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</si>
  <si>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</si>
  <si>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</si>
  <si>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</si>
  <si>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</si>
  <si>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</si>
  <si>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</si>
  <si>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</si>
  <si>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</si>
  <si>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</si>
  <si>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</si>
  <si>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</si>
  <si>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</si>
  <si>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</si>
  <si>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</si>
  <si>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</si>
  <si>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</si>
  <si>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>сельского поселения                                                                        Ю.П. Шевченко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</si>
  <si>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</si>
  <si>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</si>
  <si>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</si>
  <si>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</si>
  <si>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</si>
  <si>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</si>
  <si>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</si>
  <si>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</si>
  <si>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</si>
  <si>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</si>
  <si>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</si>
  <si>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0140059</t>
  </si>
  <si>
    <t>сельского поселения</t>
  </si>
  <si>
    <t>Ю.П.Шевченко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</si>
  <si>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</si>
  <si>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</si>
  <si>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</si>
  <si>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 xml:space="preserve">                   сельского поселения                                                                              Шевченко Ю.П.</t>
  </si>
  <si>
    <t>План на 2016  год</t>
  </si>
  <si>
    <t>План на 2016 года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</si>
  <si>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</si>
  <si>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</si>
  <si>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</si>
  <si>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</si>
  <si>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0132788</t>
  </si>
  <si>
    <t>0140100590</t>
  </si>
  <si>
    <t>0110278610</t>
  </si>
  <si>
    <t>0110378610</t>
  </si>
  <si>
    <t>0110578610</t>
  </si>
  <si>
    <t>0110671290</t>
  </si>
  <si>
    <t>0110878610</t>
  </si>
  <si>
    <t>0111078610</t>
  </si>
  <si>
    <t>0110178670</t>
  </si>
  <si>
    <t>011017852</t>
  </si>
  <si>
    <t>0120100590</t>
  </si>
  <si>
    <t>Библиотеки</t>
  </si>
  <si>
    <t>0120200590</t>
  </si>
  <si>
    <t xml:space="preserve">Расходы на комплектование книжных фондов библиотек муниципальных образований в рамках основного мероприятия "Развитие библиотечного дела" 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Русско-Буйловское сельского поселения"  </t>
  </si>
  <si>
    <t>0120251440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</si>
  <si>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</si>
  <si>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</si>
  <si>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</si>
  <si>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</si>
  <si>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</si>
  <si>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</si>
  <si>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</si>
  <si>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</si>
  <si>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</si>
  <si>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</si>
  <si>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</si>
  <si>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</si>
  <si>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</si>
  <si>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</si>
  <si>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</si>
  <si>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</si>
  <si>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</si>
  <si>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</si>
  <si>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</si>
  <si>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</si>
  <si>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</si>
  <si>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</si>
  <si>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</si>
  <si>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</si>
  <si>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</si>
  <si>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</si>
  <si>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</si>
  <si>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</si>
  <si>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Мероприятия по развитию сети автомобильных дорог общего пользования в рамках основного мероприятия "Сохранение и совершенствование сети автомобильных дорог местного значения" подпрограммы"Осуществление дорожной деятельности в отношении автомобильных дорог местного значения в границах Русско-Буйловского сельского поселения"" муниципальной программы "Социально-экономическое развитие Русско-Буйловского сельского поселения"</t>
  </si>
  <si>
    <t>0160171290</t>
  </si>
  <si>
    <t xml:space="preserve">Мероприятия по развитию сети автомобильных дорог общего пользования в рамках основного мероприятия "Инвентаризация и паспортизация муниципальных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</si>
  <si>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</si>
  <si>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</si>
  <si>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</si>
  <si>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</si>
  <si>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</si>
  <si>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</si>
  <si>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</si>
  <si>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 xml:space="preserve">Расходы на обеспечение сохранности и ремонт военно-мемориальных объектов  в рамках основного мероприятия "Обеспечение сохранности и ремонт военно-мемориальных объектов"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</si>
  <si>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0110778530</t>
  </si>
  <si>
    <t>Расходы на благоустройство  мест массового отдыха в рамках основного мероприятия "Организация обустройства мест массового отдыха"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</si>
  <si>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0110978520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</si>
  <si>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</si>
  <si>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</si>
  <si>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</si>
  <si>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</si>
  <si>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>Расходы по организации проведения оплачиваемых общественных работ  в рамках основного мероприятия "Организация сбора и вывоза мусора и тбердых бытовых отходов"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</si>
  <si>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0110578430</t>
  </si>
  <si>
    <t xml:space="preserve">Мероприятия по развитию сети автомобильных дорог общего пользования  в рамках основного мероприятия " Осуществление дорожной деятельности в отношении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</si>
  <si>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"Благоустройство парка культуры и отдыха"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</si>
  <si>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011087861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</si>
  <si>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</si>
  <si>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</si>
  <si>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</si>
  <si>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>0130270490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</si>
  <si>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</si>
  <si>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</si>
  <si>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</si>
  <si>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</si>
  <si>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</si>
  <si>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</si>
  <si>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</si>
  <si>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</si>
  <si>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</si>
  <si>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</si>
  <si>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</si>
  <si>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</si>
  <si>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мест массового отдыха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</si>
  <si>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0110178520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</si>
  <si>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</si>
  <si>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</si>
  <si>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</si>
  <si>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содержание (ремонт) техники и оборудования на территории сельского поселения в рамках основного мероприятия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</si>
  <si>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</si>
  <si>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</si>
  <si>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</si>
  <si>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 xml:space="preserve">Расходы на обеспечение деятельности (оказание услуг муниципальных учреждений в рамах основного мероприятия "Развитие библиотечного дела" 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Русско-Буйловское сельского поселения"  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</si>
  <si>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находящиеся на территориях</t>
  </si>
  <si>
    <t>Прочие межбюджетные трансферты, передаваемые бюджетам поселений</t>
  </si>
  <si>
    <t>Расходы на приобретение коммунальной специализированной техники</t>
  </si>
  <si>
    <t>Приобретение и содоржание коммунальной техники</t>
  </si>
  <si>
    <t>0140370200</t>
  </si>
  <si>
    <t>Капитальные вложения в объекты государственной (муниципальной) собственности</t>
  </si>
  <si>
    <t>Основное мероприятие "Развитие туризма в сельском поселении"</t>
  </si>
  <si>
    <t>012050000</t>
  </si>
  <si>
    <t>0120570840</t>
  </si>
  <si>
    <t>План на 2016 год</t>
  </si>
  <si>
    <t>Обслуживание муниципального долга</t>
  </si>
  <si>
    <t>Премии и гранты</t>
  </si>
  <si>
    <t>0120151480</t>
  </si>
  <si>
    <t xml:space="preserve">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</si>
  <si>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         Приложение  № 2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</si>
  <si>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</si>
  <si>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к  решению Совета народных депутатов</t>
  </si>
  <si>
    <t xml:space="preserve">                                                                                                                                                 Русско-Буйловского сельского поселения</t>
  </si>
  <si>
    <t>Код бюджетной классификации</t>
  </si>
  <si>
    <t>% исполнения к утвержденному плану на год</t>
  </si>
  <si>
    <t xml:space="preserve">Исполнено за </t>
  </si>
  <si>
    <t>главного админист.доходов</t>
  </si>
  <si>
    <t>доходов бюджета сельского поселения</t>
  </si>
  <si>
    <t>Наименование кода бюджетной классификации доходов</t>
  </si>
  <si>
    <t>утвержден</t>
  </si>
  <si>
    <t>уточнен</t>
  </si>
  <si>
    <t xml:space="preserve">ный </t>
  </si>
  <si>
    <t>ный</t>
  </si>
  <si>
    <t xml:space="preserve">ДОХОДЫ 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</si>
  <si>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</si>
  <si>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ст.227, 227.1 и 228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</si>
  <si>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ст.228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</si>
  <si>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</t>
  </si>
  <si>
    <t>осуществляющими трудовую деятельность по найму у физических лиц на основании патента в соответствии со ст.2271 Налогового кодекса Российской Федерации</t>
  </si>
  <si>
    <t>Налог на имущество физических лиц, зачисляемый в бюджеты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</si>
  <si>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расположенных в границах поселений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</si>
  <si>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применяемой к объекту налогообложения, расположенному в границах поселения </t>
  </si>
  <si>
    <t>Администрация Русско-Буйловского сельского поселения Павловского муниципального района</t>
  </si>
  <si>
    <t>Доходы от 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</si>
  <si>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Прочие доходы бюджетов поселений от оказания платных услуг и компенсации затрат государства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</si>
  <si>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</si>
  <si>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Дотации бюджетам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</si>
  <si>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в бюджеты поселений</t>
  </si>
  <si>
    <t>Межбюджетные трансферты, передаваемые бюджетам поселений на поощрение достижения наилучших показателей деятельности органов местного самоуправления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</si>
  <si>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</t>
  </si>
  <si>
    <t>Федеральное казначейство</t>
  </si>
  <si>
    <t>Доходы от уплаты акцизов на дизельное топливо, подлежащее распределению в консолидированные бюджеты субъектов РФ</t>
  </si>
  <si>
    <t>Доходы от уплаты акцизов на прямогонный бензин, производимый на территории РФ, подлежащие распределению в консолидированные бюджеты субъектов РФ</t>
  </si>
  <si>
    <t xml:space="preserve">сельского поселения                                                                                               Ю.П. Шевченко   </t>
  </si>
  <si>
    <t>Уточненный план на 4 квартал 2016 года</t>
  </si>
  <si>
    <t>Исполнено за 4 квартал 2016 года</t>
  </si>
  <si>
    <t>% исполнения к  уточненному плану на 4 квартал 2016 года</t>
  </si>
  <si>
    <t>Доходы от продажи земельных участков,находящихся в собственности сельских поселений (за ислючением земельных участков муниципальных бюджетных и автономных учреждений)</t>
  </si>
  <si>
    <t>Исполнено за 4 квартал2016 год</t>
  </si>
  <si>
    <t xml:space="preserve">Расходы по организации проведения оплачиваемых общественных работ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</si>
  <si>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0100278430</t>
  </si>
  <si>
    <t>01401702000</t>
  </si>
  <si>
    <t>Исполнено за 4 кв. 2016 г.</t>
  </si>
  <si>
    <t>Численность муниципальных служащих за 4 квартал 2016 года</t>
  </si>
  <si>
    <t>Численность работников муниципальных учреждений за 4 квартал 2016 года</t>
  </si>
  <si>
    <t>2016 год</t>
  </si>
  <si>
    <t>ДОХОДЫ БЮДЖЕТА РУССКО-БУЙЛОВСКОГО СЕЛЬСКОГО ПОСЕЛЕНИЯ ЗА 2016 ГОД ПО КОДАМ КЛАССИФИКАЦИИ ДОХОДОВ БЮДЖЕТА</t>
  </si>
  <si>
    <t xml:space="preserve">                                                                  От _21.04.2017 г. №  149 </t>
  </si>
  <si>
    <t xml:space="preserve">                                     От _21.04.2017 г. №  149 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</si>
  <si>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21.04.2017г. № 149</t>
    </r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</si>
  <si>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21.04.2017 г. № 149</t>
    </r>
  </si>
  <si>
    <t xml:space="preserve">                                                                                                                         От  21.04.2017года № 149</t>
  </si>
  <si>
    <t xml:space="preserve">                                                                                        к решению Совета народных депутатов</t>
  </si>
  <si>
    <t xml:space="preserve">                                                              к решению Совета народных депутатов</t>
  </si>
  <si>
    <t xml:space="preserve">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</si>
  <si>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к решению Совета народных депутатов</t>
  </si>
  <si>
    <t>за 2016 год</t>
  </si>
  <si>
    <t xml:space="preserve"> за  2016 г.</t>
  </si>
  <si>
    <t xml:space="preserve"> за  2016 год по разделам и подразделам функциональной классификации расходов бюджетов Российской Федерации</t>
  </si>
  <si>
    <t>РУССКО-БУЙЛОВСКОГО СЕЛЬСКОГО ПОСЕЛЕНИЯ ПАЛОВСКОГО МУНИЦИПАЛЬНОГО РАЙОНА ВОРОНЕЖСКОЙ ОБЛАСТИ ЗА 2016 ГОД.</t>
  </si>
  <si>
    <t>Русско-Буйловского сельского поселения по кодам классификации источников финансирования дефицита бюджета за 2016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</si>
</sst>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textRotation="90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6" fontId="3" fillId="0" borderId="4" xfId="0" applyNumberFormat="1" applyFont="1" applyBorder="1" applyAlignment="1" applyProtection="1">
      <alignment horizontal="center" vertical="top" wrapText="1"/>
      <protection locked="0"/>
    </xf>
    <xf numFmtId="0" fontId="13" fillId="0" borderId="13" xfId="0" applyFont="1" applyFill="1" applyBorder="1" applyAlignment="1">
      <alignment horizontal="left" vertical="top" wrapText="1"/>
    </xf>
    <xf numFmtId="0" fontId="13" fillId="0" borderId="13" xfId="0" applyNumberFormat="1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wrapText="1"/>
    </xf>
    <xf numFmtId="165" fontId="13" fillId="0" borderId="13" xfId="0" applyNumberFormat="1" applyFont="1" applyFill="1" applyBorder="1" applyAlignment="1">
      <alignment horizontal="left" vertical="top" wrapText="1"/>
    </xf>
    <xf numFmtId="165" fontId="13" fillId="0" borderId="13" xfId="0" applyNumberFormat="1" applyFont="1" applyFill="1" applyBorder="1" applyAlignment="1">
      <alignment horizontal="left" wrapText="1"/>
    </xf>
    <xf numFmtId="0" fontId="7" fillId="0" borderId="14" xfId="0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13" fillId="0" borderId="13" xfId="0" applyNumberFormat="1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textRotation="90" wrapText="1"/>
    </xf>
    <xf numFmtId="0" fontId="3" fillId="0" borderId="3" xfId="0" applyFont="1" applyBorder="1" applyAlignment="1">
      <alignment horizontal="center" vertical="top" textRotation="90" wrapText="1"/>
    </xf>
    <xf numFmtId="0" fontId="3" fillId="0" borderId="4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165" fontId="9" fillId="0" borderId="2" xfId="0" applyNumberFormat="1" applyFont="1" applyBorder="1" applyAlignment="1">
      <alignment horizontal="center" wrapText="1"/>
    </xf>
    <xf numFmtId="165" fontId="9" fillId="0" borderId="4" xfId="0" applyNumberFormat="1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8"/>
  <sheetViews>
    <sheetView workbookViewId="0">
      <selection activeCell="A13" sqref="A13"/>
    </sheetView>
  </sheetViews>
  <sheetFormatPr defaultRowHeight="15" x14ac:dyDescent="0.25"/>
  <cols>
    <col min="1" max="1" width="15.5703125" customWidth="1"/>
    <col min="2" max="2" width="29" customWidth="1"/>
    <col min="3" max="3" width="7.5703125" customWidth="1"/>
    <col min="4" max="4" width="8.140625" customWidth="1"/>
    <col min="6" max="6" width="7.7109375" customWidth="1"/>
    <col min="7" max="8" width="10" bestFit="1" customWidth="1"/>
  </cols>
  <sheetData>
    <row r="1" spans="1:9" x14ac:dyDescent="0.25">
      <c r="A1" s="170" t="s">
        <v>303</v>
      </c>
      <c r="B1" s="170"/>
      <c r="C1" s="170"/>
      <c r="D1" s="170"/>
      <c r="E1" s="170"/>
      <c r="F1" s="170"/>
      <c r="G1" s="170"/>
      <c r="H1" s="170"/>
      <c r="I1" s="170"/>
    </row>
    <row r="2" spans="1:9" x14ac:dyDescent="0.25">
      <c r="A2" s="170" t="s">
        <v>357</v>
      </c>
      <c r="B2" s="170"/>
      <c r="C2" s="170"/>
      <c r="D2" s="170"/>
      <c r="E2" s="170"/>
      <c r="F2" s="170"/>
      <c r="G2" s="170"/>
      <c r="H2" s="170"/>
      <c r="I2" s="170"/>
    </row>
    <row r="3" spans="1:9" x14ac:dyDescent="0.25">
      <c r="A3" s="170" t="s">
        <v>0</v>
      </c>
      <c r="B3" s="170"/>
      <c r="C3" s="170"/>
      <c r="D3" s="170"/>
      <c r="E3" s="170"/>
      <c r="F3" s="170"/>
      <c r="G3" s="170"/>
      <c r="H3" s="170"/>
      <c r="I3" s="170"/>
    </row>
    <row r="4" spans="1:9" ht="4.5" customHeight="1" x14ac:dyDescent="0.25">
      <c r="A4" s="170"/>
      <c r="B4" s="170"/>
      <c r="C4" s="170"/>
      <c r="D4" s="170"/>
      <c r="E4" s="170"/>
      <c r="F4" s="170"/>
      <c r="G4" s="170"/>
      <c r="H4" s="170"/>
      <c r="I4" s="170"/>
    </row>
    <row r="5" spans="1:9" hidden="1" x14ac:dyDescent="0.25">
      <c r="A5" s="170"/>
      <c r="B5" s="170"/>
      <c r="C5" s="170"/>
      <c r="D5" s="170"/>
      <c r="E5" s="170"/>
      <c r="F5" s="170"/>
      <c r="G5" s="170"/>
      <c r="H5" s="170"/>
      <c r="I5" s="170"/>
    </row>
    <row r="6" spans="1:9" x14ac:dyDescent="0.25">
      <c r="A6" s="170" t="s">
        <v>352</v>
      </c>
      <c r="B6" s="170"/>
      <c r="C6" s="170"/>
      <c r="D6" s="170"/>
      <c r="E6" s="170"/>
      <c r="F6" s="170"/>
      <c r="G6" s="170"/>
      <c r="H6" s="170"/>
      <c r="I6" s="170"/>
    </row>
    <row r="7" spans="1:9" x14ac:dyDescent="0.25">
      <c r="A7" s="2"/>
    </row>
    <row r="8" spans="1:9" x14ac:dyDescent="0.25">
      <c r="A8" s="3" t="s">
        <v>1</v>
      </c>
    </row>
    <row r="9" spans="1:9" x14ac:dyDescent="0.25">
      <c r="A9" s="2" t="s">
        <v>2</v>
      </c>
    </row>
    <row r="10" spans="1:9" ht="15.75" x14ac:dyDescent="0.25">
      <c r="A10" s="171" t="s">
        <v>3</v>
      </c>
      <c r="B10" s="171"/>
      <c r="C10" s="171"/>
      <c r="D10" s="171"/>
      <c r="E10" s="171"/>
      <c r="F10" s="171"/>
      <c r="G10" s="171"/>
      <c r="H10" s="171"/>
      <c r="I10" s="171"/>
    </row>
    <row r="11" spans="1:9" ht="15.75" x14ac:dyDescent="0.25">
      <c r="A11" s="171" t="s">
        <v>4</v>
      </c>
      <c r="B11" s="171"/>
      <c r="C11" s="171"/>
      <c r="D11" s="171"/>
      <c r="E11" s="171"/>
      <c r="F11" s="171"/>
      <c r="G11" s="171"/>
      <c r="H11" s="171"/>
      <c r="I11" s="171"/>
    </row>
    <row r="12" spans="1:9" ht="15.75" x14ac:dyDescent="0.25">
      <c r="A12" s="171" t="s">
        <v>361</v>
      </c>
      <c r="B12" s="171"/>
      <c r="C12" s="171"/>
      <c r="D12" s="171"/>
      <c r="E12" s="171"/>
      <c r="F12" s="171"/>
      <c r="G12" s="171"/>
      <c r="H12" s="171"/>
      <c r="I12" s="171"/>
    </row>
    <row r="13" spans="1:9" ht="16.5" thickBot="1" x14ac:dyDescent="0.3">
      <c r="A13" s="4"/>
    </row>
    <row r="14" spans="1:9" ht="65.25" customHeight="1" x14ac:dyDescent="0.25">
      <c r="A14" s="151" t="s">
        <v>5</v>
      </c>
      <c r="B14" s="151" t="s">
        <v>6</v>
      </c>
      <c r="C14" s="154" t="s">
        <v>192</v>
      </c>
      <c r="D14" s="155"/>
      <c r="E14" s="160" t="s">
        <v>339</v>
      </c>
      <c r="F14" s="160" t="s">
        <v>340</v>
      </c>
      <c r="G14" s="160" t="s">
        <v>7</v>
      </c>
      <c r="H14" s="164" t="s">
        <v>341</v>
      </c>
    </row>
    <row r="15" spans="1:9" x14ac:dyDescent="0.25">
      <c r="A15" s="152"/>
      <c r="B15" s="152"/>
      <c r="C15" s="156"/>
      <c r="D15" s="157"/>
      <c r="E15" s="161"/>
      <c r="F15" s="161"/>
      <c r="G15" s="161"/>
      <c r="H15" s="165"/>
    </row>
    <row r="16" spans="1:9" ht="9" customHeight="1" thickBot="1" x14ac:dyDescent="0.3">
      <c r="A16" s="152"/>
      <c r="B16" s="152"/>
      <c r="C16" s="156"/>
      <c r="D16" s="157"/>
      <c r="E16" s="161"/>
      <c r="F16" s="161"/>
      <c r="G16" s="161"/>
      <c r="H16" s="165"/>
    </row>
    <row r="17" spans="1:8" ht="15" hidden="1" customHeight="1" x14ac:dyDescent="0.25">
      <c r="A17" s="152"/>
      <c r="B17" s="152"/>
      <c r="C17" s="156"/>
      <c r="D17" s="157"/>
      <c r="E17" s="161"/>
      <c r="F17" s="161"/>
      <c r="G17" s="161"/>
      <c r="H17" s="165"/>
    </row>
    <row r="18" spans="1:8" ht="3" hidden="1" customHeight="1" thickBot="1" x14ac:dyDescent="0.3">
      <c r="A18" s="152"/>
      <c r="B18" s="152"/>
      <c r="C18" s="156"/>
      <c r="D18" s="157"/>
      <c r="E18" s="161"/>
      <c r="F18" s="161"/>
      <c r="G18" s="161"/>
      <c r="H18" s="165"/>
    </row>
    <row r="19" spans="1:8" ht="15.75" hidden="1" customHeight="1" thickBot="1" x14ac:dyDescent="0.3">
      <c r="A19" s="152"/>
      <c r="B19" s="152"/>
      <c r="C19" s="156"/>
      <c r="D19" s="157"/>
      <c r="E19" s="161"/>
      <c r="F19" s="161"/>
      <c r="G19" s="161"/>
      <c r="H19" s="165"/>
    </row>
    <row r="20" spans="1:8" ht="12" hidden="1" customHeight="1" thickBot="1" x14ac:dyDescent="0.3">
      <c r="A20" s="152"/>
      <c r="B20" s="152"/>
      <c r="C20" s="156"/>
      <c r="D20" s="157"/>
      <c r="E20" s="161"/>
      <c r="F20" s="161"/>
      <c r="G20" s="161"/>
      <c r="H20" s="165"/>
    </row>
    <row r="21" spans="1:8" ht="15.75" hidden="1" customHeight="1" thickBot="1" x14ac:dyDescent="0.3">
      <c r="A21" s="152"/>
      <c r="B21" s="152"/>
      <c r="C21" s="156"/>
      <c r="D21" s="157"/>
      <c r="E21" s="161"/>
      <c r="F21" s="161"/>
      <c r="G21" s="161"/>
      <c r="H21" s="165"/>
    </row>
    <row r="22" spans="1:8" ht="14.25" hidden="1" customHeight="1" thickBot="1" x14ac:dyDescent="0.3">
      <c r="A22" s="152"/>
      <c r="B22" s="152"/>
      <c r="C22" s="156"/>
      <c r="D22" s="157"/>
      <c r="E22" s="161"/>
      <c r="F22" s="161"/>
      <c r="G22" s="161"/>
      <c r="H22" s="165"/>
    </row>
    <row r="23" spans="1:8" ht="15.75" hidden="1" customHeight="1" thickBot="1" x14ac:dyDescent="0.3">
      <c r="A23" s="152"/>
      <c r="B23" s="152"/>
      <c r="C23" s="156"/>
      <c r="D23" s="157"/>
      <c r="E23" s="161"/>
      <c r="F23" s="161"/>
      <c r="G23" s="161"/>
      <c r="H23" s="165"/>
    </row>
    <row r="24" spans="1:8" ht="15.75" hidden="1" customHeight="1" thickBot="1" x14ac:dyDescent="0.3">
      <c r="A24" s="152"/>
      <c r="B24" s="152"/>
      <c r="C24" s="158"/>
      <c r="D24" s="159"/>
      <c r="E24" s="161"/>
      <c r="F24" s="161"/>
      <c r="G24" s="161"/>
      <c r="H24" s="165"/>
    </row>
    <row r="25" spans="1:8" ht="63" customHeight="1" thickBot="1" x14ac:dyDescent="0.3">
      <c r="A25" s="153"/>
      <c r="B25" s="153"/>
      <c r="C25" s="45" t="s">
        <v>8</v>
      </c>
      <c r="D25" s="90" t="s">
        <v>9</v>
      </c>
      <c r="E25" s="162"/>
      <c r="F25" s="162"/>
      <c r="G25" s="162"/>
      <c r="H25" s="166"/>
    </row>
    <row r="26" spans="1:8" ht="24.75" customHeight="1" thickBot="1" x14ac:dyDescent="0.3">
      <c r="A26" s="46">
        <v>1E+16</v>
      </c>
      <c r="B26" s="9" t="s">
        <v>10</v>
      </c>
      <c r="C26" s="10">
        <f>SUM(C27+C32+C37+C41+C47+C52+C66)</f>
        <v>15883</v>
      </c>
      <c r="D26" s="10">
        <f t="shared" ref="D26:F26" si="0">SUM(D27+D32+D37+D41+D47+D52)</f>
        <v>39318.899999999994</v>
      </c>
      <c r="E26" s="10">
        <f t="shared" si="0"/>
        <v>39318.899999999994</v>
      </c>
      <c r="F26" s="87">
        <f t="shared" si="0"/>
        <v>39575.5</v>
      </c>
      <c r="G26" s="85">
        <f>SUM(F26/D26*100)</f>
        <v>100.65261235690726</v>
      </c>
      <c r="H26" s="86">
        <f>SUM(F26/E26*100)</f>
        <v>100.65261235690726</v>
      </c>
    </row>
    <row r="27" spans="1:8" ht="24" customHeight="1" thickBot="1" x14ac:dyDescent="0.3">
      <c r="A27" s="47">
        <v>1.01E+16</v>
      </c>
      <c r="B27" s="11" t="s">
        <v>11</v>
      </c>
      <c r="C27" s="12">
        <f>SUM(C28)</f>
        <v>120.5</v>
      </c>
      <c r="D27" s="15">
        <f t="shared" ref="D27:F27" si="1">SUM(D28)</f>
        <v>124.5</v>
      </c>
      <c r="E27" s="15">
        <f t="shared" si="1"/>
        <v>124.5</v>
      </c>
      <c r="F27" s="15">
        <f t="shared" si="1"/>
        <v>127.9</v>
      </c>
      <c r="G27" s="85">
        <f>SUM(F27/D27*100)</f>
        <v>102.73092369477912</v>
      </c>
      <c r="H27" s="86">
        <f>SUM(F27/E27*100)</f>
        <v>102.73092369477912</v>
      </c>
    </row>
    <row r="28" spans="1:8" ht="28.5" customHeight="1" thickBot="1" x14ac:dyDescent="0.3">
      <c r="A28" s="47">
        <v>1.01020000100001E+16</v>
      </c>
      <c r="B28" s="11" t="s">
        <v>12</v>
      </c>
      <c r="C28" s="12">
        <f>SUM(C29+C30+C31)</f>
        <v>120.5</v>
      </c>
      <c r="D28" s="15">
        <f t="shared" ref="D28:F28" si="2">SUM(D29+D30+D31)</f>
        <v>124.5</v>
      </c>
      <c r="E28" s="15">
        <f t="shared" si="2"/>
        <v>124.5</v>
      </c>
      <c r="F28" s="15">
        <f t="shared" si="2"/>
        <v>127.9</v>
      </c>
      <c r="G28" s="85">
        <f>SUM(F28/D28*100)</f>
        <v>102.73092369477912</v>
      </c>
      <c r="H28" s="86">
        <f>SUM(F28/E28*100)</f>
        <v>102.73092369477912</v>
      </c>
    </row>
    <row r="29" spans="1:8" ht="104.25" customHeight="1" thickBot="1" x14ac:dyDescent="0.3">
      <c r="A29" s="47">
        <v>1.01020201001001E+16</v>
      </c>
      <c r="B29" s="11" t="s">
        <v>13</v>
      </c>
      <c r="C29" s="12">
        <v>116.3</v>
      </c>
      <c r="D29" s="12">
        <v>124.5</v>
      </c>
      <c r="E29" s="12">
        <v>124.5</v>
      </c>
      <c r="F29" s="12">
        <v>127.9</v>
      </c>
      <c r="G29" s="85">
        <f t="shared" ref="G29:G39" si="3">SUM(F29/D29*100)</f>
        <v>102.73092369477912</v>
      </c>
      <c r="H29" s="86">
        <f t="shared" ref="H29:H39" si="4">SUM(F29/E29*100)</f>
        <v>102.73092369477912</v>
      </c>
    </row>
    <row r="30" spans="1:8" ht="60.75" thickBot="1" x14ac:dyDescent="0.3">
      <c r="A30" s="47">
        <v>1.01020300100001E+16</v>
      </c>
      <c r="B30" s="11" t="s">
        <v>14</v>
      </c>
      <c r="C30" s="12">
        <v>3.2</v>
      </c>
      <c r="D30" s="12">
        <v>0</v>
      </c>
      <c r="E30" s="12">
        <v>0</v>
      </c>
      <c r="F30" s="12">
        <v>0</v>
      </c>
      <c r="G30" s="85" t="e">
        <f t="shared" si="3"/>
        <v>#DIV/0!</v>
      </c>
      <c r="H30" s="86" t="e">
        <f t="shared" si="4"/>
        <v>#DIV/0!</v>
      </c>
    </row>
    <row r="31" spans="1:8" ht="114.75" customHeight="1" thickBot="1" x14ac:dyDescent="0.3">
      <c r="A31" s="47">
        <v>1.01020400100001E+16</v>
      </c>
      <c r="B31" s="11" t="s">
        <v>15</v>
      </c>
      <c r="C31" s="12">
        <v>1</v>
      </c>
      <c r="D31" s="12">
        <v>0</v>
      </c>
      <c r="E31" s="12">
        <v>0</v>
      </c>
      <c r="F31" s="12">
        <v>0</v>
      </c>
      <c r="G31" s="85" t="e">
        <f t="shared" si="3"/>
        <v>#DIV/0!</v>
      </c>
      <c r="H31" s="86" t="e">
        <f t="shared" si="4"/>
        <v>#DIV/0!</v>
      </c>
    </row>
    <row r="32" spans="1:8" ht="39" customHeight="1" thickBot="1" x14ac:dyDescent="0.3">
      <c r="A32" s="48">
        <v>1.03E+16</v>
      </c>
      <c r="B32" s="14" t="s">
        <v>16</v>
      </c>
      <c r="C32" s="12">
        <f>SUM(C33+C34+C35+C36)</f>
        <v>384.40000000000003</v>
      </c>
      <c r="D32" s="15">
        <f t="shared" ref="D32:F32" si="5">SUM(D33+D34+D35+D36)</f>
        <v>737.9</v>
      </c>
      <c r="E32" s="15">
        <f t="shared" si="5"/>
        <v>737.9</v>
      </c>
      <c r="F32" s="86">
        <f t="shared" si="5"/>
        <v>774.7</v>
      </c>
      <c r="G32" s="85">
        <f t="shared" si="3"/>
        <v>104.98712562677869</v>
      </c>
      <c r="H32" s="86">
        <f t="shared" si="4"/>
        <v>104.98712562677869</v>
      </c>
    </row>
    <row r="33" spans="1:8" ht="51" customHeight="1" thickBot="1" x14ac:dyDescent="0.3">
      <c r="A33" s="48">
        <v>1.03022300100001E+16</v>
      </c>
      <c r="B33" s="11" t="s">
        <v>17</v>
      </c>
      <c r="C33" s="12">
        <v>168.3</v>
      </c>
      <c r="D33" s="12">
        <v>240.4</v>
      </c>
      <c r="E33" s="12">
        <v>240.4</v>
      </c>
      <c r="F33" s="12">
        <v>264.8</v>
      </c>
      <c r="G33" s="85">
        <f t="shared" si="3"/>
        <v>110.14975041597339</v>
      </c>
      <c r="H33" s="86">
        <f t="shared" si="4"/>
        <v>110.14975041597339</v>
      </c>
    </row>
    <row r="34" spans="1:8" ht="76.5" customHeight="1" thickBot="1" x14ac:dyDescent="0.3">
      <c r="A34" s="48">
        <v>1.03022400100001E+16</v>
      </c>
      <c r="B34" s="11" t="s">
        <v>18</v>
      </c>
      <c r="C34" s="12">
        <v>2.8</v>
      </c>
      <c r="D34" s="12">
        <v>3.6</v>
      </c>
      <c r="E34" s="12">
        <v>3.6</v>
      </c>
      <c r="F34" s="12">
        <v>4.0999999999999996</v>
      </c>
      <c r="G34" s="85">
        <f t="shared" si="3"/>
        <v>113.88888888888889</v>
      </c>
      <c r="H34" s="86">
        <f t="shared" si="4"/>
        <v>113.88888888888889</v>
      </c>
    </row>
    <row r="35" spans="1:8" ht="63" customHeight="1" thickBot="1" x14ac:dyDescent="0.3">
      <c r="A35" s="48">
        <v>1.03025000100001E+16</v>
      </c>
      <c r="B35" s="11" t="s">
        <v>19</v>
      </c>
      <c r="C35" s="12">
        <v>213.3</v>
      </c>
      <c r="D35" s="12">
        <v>493.9</v>
      </c>
      <c r="E35" s="12">
        <v>493.9</v>
      </c>
      <c r="F35" s="12">
        <v>545</v>
      </c>
      <c r="G35" s="85">
        <f t="shared" si="3"/>
        <v>110.34622393197004</v>
      </c>
      <c r="H35" s="86">
        <f t="shared" si="4"/>
        <v>110.34622393197004</v>
      </c>
    </row>
    <row r="36" spans="1:8" ht="63.75" customHeight="1" thickBot="1" x14ac:dyDescent="0.3">
      <c r="A36" s="48">
        <v>1.03026000100001E+16</v>
      </c>
      <c r="B36" s="11" t="s">
        <v>20</v>
      </c>
      <c r="C36" s="12">
        <v>0</v>
      </c>
      <c r="D36" s="12">
        <v>0</v>
      </c>
      <c r="E36" s="12">
        <v>0</v>
      </c>
      <c r="F36" s="12">
        <v>-39.200000000000003</v>
      </c>
      <c r="G36" s="85" t="e">
        <f t="shared" si="3"/>
        <v>#DIV/0!</v>
      </c>
      <c r="H36" s="86" t="e">
        <f t="shared" si="4"/>
        <v>#DIV/0!</v>
      </c>
    </row>
    <row r="37" spans="1:8" ht="28.5" customHeight="1" thickBot="1" x14ac:dyDescent="0.3">
      <c r="A37" s="47">
        <v>1.05E+16</v>
      </c>
      <c r="B37" s="11" t="s">
        <v>21</v>
      </c>
      <c r="C37" s="12">
        <v>0</v>
      </c>
      <c r="D37" s="12">
        <f>SUM(D39)</f>
        <v>4.7</v>
      </c>
      <c r="E37" s="105">
        <f t="shared" ref="E37:F37" si="6">SUM(E39)</f>
        <v>4.7</v>
      </c>
      <c r="F37" s="105">
        <f t="shared" si="6"/>
        <v>4.7</v>
      </c>
      <c r="G37" s="85">
        <f t="shared" si="3"/>
        <v>100</v>
      </c>
      <c r="H37" s="86">
        <f t="shared" si="4"/>
        <v>100</v>
      </c>
    </row>
    <row r="38" spans="1:8" ht="20.25" customHeight="1" thickBot="1" x14ac:dyDescent="0.3">
      <c r="A38" s="47">
        <v>1.05030000100001E+16</v>
      </c>
      <c r="B38" s="11" t="s">
        <v>22</v>
      </c>
      <c r="C38" s="12">
        <v>0</v>
      </c>
      <c r="D38" s="12">
        <v>4.7</v>
      </c>
      <c r="E38" s="12">
        <v>4.7</v>
      </c>
      <c r="F38" s="12">
        <v>4.7</v>
      </c>
      <c r="G38" s="85">
        <f t="shared" si="3"/>
        <v>100</v>
      </c>
      <c r="H38" s="86">
        <f t="shared" si="4"/>
        <v>100</v>
      </c>
    </row>
    <row r="39" spans="1:8" ht="23.25" customHeight="1" thickBot="1" x14ac:dyDescent="0.3">
      <c r="A39" s="47">
        <v>1.05030100100001E+16</v>
      </c>
      <c r="B39" s="11" t="s">
        <v>22</v>
      </c>
      <c r="C39" s="12">
        <v>0</v>
      </c>
      <c r="D39" s="12">
        <v>4.7</v>
      </c>
      <c r="E39" s="12">
        <v>4.7</v>
      </c>
      <c r="F39" s="12">
        <v>4.7</v>
      </c>
      <c r="G39" s="85">
        <f t="shared" si="3"/>
        <v>100</v>
      </c>
      <c r="H39" s="86">
        <f t="shared" si="4"/>
        <v>100</v>
      </c>
    </row>
    <row r="40" spans="1:8" ht="39.75" customHeight="1" thickBot="1" x14ac:dyDescent="0.3">
      <c r="A40" s="47">
        <v>1.05030200100001E+16</v>
      </c>
      <c r="B40" s="11" t="s">
        <v>23</v>
      </c>
      <c r="C40" s="12">
        <v>0</v>
      </c>
      <c r="D40" s="12">
        <v>0</v>
      </c>
      <c r="E40" s="12">
        <v>0</v>
      </c>
      <c r="F40" s="12">
        <v>0</v>
      </c>
      <c r="G40" s="85"/>
      <c r="H40" s="12">
        <v>0</v>
      </c>
    </row>
    <row r="41" spans="1:8" ht="21" customHeight="1" thickBot="1" x14ac:dyDescent="0.3">
      <c r="A41" s="46">
        <v>1.06E+16</v>
      </c>
      <c r="B41" s="9" t="s">
        <v>24</v>
      </c>
      <c r="C41" s="10">
        <f>SUM(C42+C44)</f>
        <v>13112.7</v>
      </c>
      <c r="D41" s="10">
        <f t="shared" ref="D41:F41" si="7">SUM(D42+D44)</f>
        <v>36372.699999999997</v>
      </c>
      <c r="E41" s="10">
        <f t="shared" si="7"/>
        <v>36372.699999999997</v>
      </c>
      <c r="F41" s="10">
        <f t="shared" si="7"/>
        <v>36562.699999999997</v>
      </c>
      <c r="G41" s="87">
        <f>SUM(F41/D41*100)</f>
        <v>100.52236979932752</v>
      </c>
      <c r="H41" s="87">
        <f>SUM(F41/E41*100)</f>
        <v>100.52236979932752</v>
      </c>
    </row>
    <row r="42" spans="1:8" ht="21.75" customHeight="1" thickBot="1" x14ac:dyDescent="0.3">
      <c r="A42" s="47">
        <v>1.06010000000001E+16</v>
      </c>
      <c r="B42" s="11" t="s">
        <v>25</v>
      </c>
      <c r="C42" s="12">
        <f>SUM(C43)</f>
        <v>220</v>
      </c>
      <c r="D42" s="15">
        <f t="shared" ref="D42:F42" si="8">SUM(D43)</f>
        <v>245</v>
      </c>
      <c r="E42" s="15">
        <f t="shared" si="8"/>
        <v>245</v>
      </c>
      <c r="F42" s="15">
        <f t="shared" si="8"/>
        <v>248.1</v>
      </c>
      <c r="G42" s="86">
        <f>SUM(F42/D42*100)</f>
        <v>101.26530612244898</v>
      </c>
      <c r="H42" s="86">
        <f>SUM(F42/E42*100)</f>
        <v>101.26530612244898</v>
      </c>
    </row>
    <row r="43" spans="1:8" ht="53.25" customHeight="1" thickBot="1" x14ac:dyDescent="0.3">
      <c r="A43" s="47">
        <v>1.06010301000001E+16</v>
      </c>
      <c r="B43" s="11" t="s">
        <v>26</v>
      </c>
      <c r="C43" s="12">
        <v>220</v>
      </c>
      <c r="D43" s="12">
        <v>245</v>
      </c>
      <c r="E43" s="12">
        <v>245</v>
      </c>
      <c r="F43" s="12">
        <v>248.1</v>
      </c>
      <c r="G43" s="86">
        <f t="shared" ref="G43" si="9">SUM(F43/D43*100)</f>
        <v>101.26530612244898</v>
      </c>
      <c r="H43" s="86">
        <f t="shared" ref="H43" si="10">SUM(F43/E43*100)</f>
        <v>101.26530612244898</v>
      </c>
    </row>
    <row r="44" spans="1:8" ht="21" customHeight="1" thickBot="1" x14ac:dyDescent="0.3">
      <c r="A44" s="47">
        <v>1.0606E+16</v>
      </c>
      <c r="B44" s="11" t="s">
        <v>27</v>
      </c>
      <c r="C44" s="12">
        <f>SUM(C45+C46)</f>
        <v>12892.7</v>
      </c>
      <c r="D44" s="15">
        <f t="shared" ref="D44:F44" si="11">SUM(D45+D46)</f>
        <v>36127.699999999997</v>
      </c>
      <c r="E44" s="15">
        <f t="shared" si="11"/>
        <v>36127.699999999997</v>
      </c>
      <c r="F44" s="82">
        <f t="shared" si="11"/>
        <v>36314.6</v>
      </c>
      <c r="G44" s="86">
        <f>SUM(F44/D44*100)</f>
        <v>100.5173315766019</v>
      </c>
      <c r="H44" s="86">
        <f>SUM(F44/E44*100)</f>
        <v>100.5173315766019</v>
      </c>
    </row>
    <row r="45" spans="1:8" ht="42" customHeight="1" thickBot="1" x14ac:dyDescent="0.3">
      <c r="A45" s="47">
        <v>1.06060331000001E+16</v>
      </c>
      <c r="B45" s="11" t="s">
        <v>189</v>
      </c>
      <c r="C45" s="12">
        <v>11542.7</v>
      </c>
      <c r="D45" s="12">
        <v>34867.699999999997</v>
      </c>
      <c r="E45" s="12">
        <v>34867.699999999997</v>
      </c>
      <c r="F45" s="12">
        <v>35048.5</v>
      </c>
      <c r="G45" s="86">
        <f t="shared" ref="G45:G46" si="12">SUM(F45/D45*100)</f>
        <v>100.51853147755661</v>
      </c>
      <c r="H45" s="86">
        <f t="shared" ref="H45:H46" si="13">SUM(F45/E45*100)</f>
        <v>100.51853147755661</v>
      </c>
    </row>
    <row r="46" spans="1:8" ht="45" customHeight="1" thickBot="1" x14ac:dyDescent="0.3">
      <c r="A46" s="47">
        <v>1.06060431000001E+16</v>
      </c>
      <c r="B46" s="11" t="s">
        <v>190</v>
      </c>
      <c r="C46" s="12">
        <v>1350</v>
      </c>
      <c r="D46" s="12">
        <v>1260</v>
      </c>
      <c r="E46" s="12">
        <v>1260</v>
      </c>
      <c r="F46" s="12">
        <v>1266.0999999999999</v>
      </c>
      <c r="G46" s="86">
        <f t="shared" si="12"/>
        <v>100.48412698412699</v>
      </c>
      <c r="H46" s="86">
        <f t="shared" si="13"/>
        <v>100.48412698412699</v>
      </c>
    </row>
    <row r="47" spans="1:8" ht="15.75" customHeight="1" thickBot="1" x14ac:dyDescent="0.3">
      <c r="A47" s="46">
        <v>1.08E+16</v>
      </c>
      <c r="B47" s="9" t="s">
        <v>28</v>
      </c>
      <c r="C47" s="10">
        <f>SUM(C48)</f>
        <v>24</v>
      </c>
      <c r="D47" s="10">
        <f t="shared" ref="D47:F47" si="14">SUM(D48)</f>
        <v>22</v>
      </c>
      <c r="E47" s="10">
        <f t="shared" si="14"/>
        <v>22</v>
      </c>
      <c r="F47" s="10">
        <f t="shared" si="14"/>
        <v>22.2</v>
      </c>
      <c r="G47" s="87">
        <f>SUM(F47/D47*100)</f>
        <v>100.90909090909091</v>
      </c>
      <c r="H47" s="89">
        <f>SUM(F47/E47*100)</f>
        <v>100.90909090909091</v>
      </c>
    </row>
    <row r="48" spans="1:8" ht="90" customHeight="1" thickBot="1" x14ac:dyDescent="0.3">
      <c r="A48" s="47">
        <v>1.08040200100001E+16</v>
      </c>
      <c r="B48" s="11" t="s">
        <v>29</v>
      </c>
      <c r="C48" s="12">
        <v>24</v>
      </c>
      <c r="D48" s="12">
        <v>22</v>
      </c>
      <c r="E48" s="12">
        <v>22</v>
      </c>
      <c r="F48" s="12">
        <v>22.2</v>
      </c>
      <c r="G48" s="86">
        <f>SUM(F48/D48*100)</f>
        <v>100.90909090909091</v>
      </c>
      <c r="H48" s="88">
        <f>SUM(F48/E48*100)</f>
        <v>100.90909090909091</v>
      </c>
    </row>
    <row r="49" spans="1:8" ht="64.5" customHeight="1" thickBot="1" x14ac:dyDescent="0.3">
      <c r="A49" s="47">
        <v>1.09E+16</v>
      </c>
      <c r="B49" s="11" t="s">
        <v>30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</row>
    <row r="50" spans="1:8" ht="16.5" customHeight="1" thickBot="1" x14ac:dyDescent="0.3">
      <c r="A50" s="47">
        <v>1.09040000000001E+16</v>
      </c>
      <c r="B50" s="11" t="s">
        <v>31</v>
      </c>
      <c r="C50" s="12">
        <f>SUM(C51)</f>
        <v>0</v>
      </c>
      <c r="D50" s="15">
        <f t="shared" ref="D50:F50" si="15">SUM(D51)</f>
        <v>0</v>
      </c>
      <c r="E50" s="15">
        <f t="shared" si="15"/>
        <v>0</v>
      </c>
      <c r="F50" s="15">
        <f t="shared" si="15"/>
        <v>0</v>
      </c>
      <c r="G50" s="12" t="e">
        <f>SUM(F50/D50*100)</f>
        <v>#DIV/0!</v>
      </c>
      <c r="H50" s="12" t="e">
        <f>SUM(F50/E50*100)</f>
        <v>#DIV/0!</v>
      </c>
    </row>
    <row r="51" spans="1:8" ht="51.75" customHeight="1" thickBot="1" x14ac:dyDescent="0.3">
      <c r="A51" s="47">
        <v>1.09040500300001E+16</v>
      </c>
      <c r="B51" s="11" t="s">
        <v>32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</row>
    <row r="52" spans="1:8" ht="23.25" customHeight="1" thickBot="1" x14ac:dyDescent="0.3">
      <c r="A52" s="47"/>
      <c r="B52" s="10" t="s">
        <v>33</v>
      </c>
      <c r="C52" s="12">
        <f>SUM(C53+C56+C58+C60+C62)</f>
        <v>1577.1</v>
      </c>
      <c r="D52" s="15">
        <f t="shared" ref="D52:F52" si="16">SUM(D53+D56+D58+D60+D62)</f>
        <v>2057.1000000000004</v>
      </c>
      <c r="E52" s="15">
        <f t="shared" si="16"/>
        <v>2057.1000000000004</v>
      </c>
      <c r="F52" s="15">
        <f t="shared" si="16"/>
        <v>2083.2999999999997</v>
      </c>
      <c r="G52" s="86">
        <f>SUM(F52/D52*100)</f>
        <v>101.2736376452287</v>
      </c>
      <c r="H52" s="86">
        <f>SUM(F52/E52*100)</f>
        <v>101.2736376452287</v>
      </c>
    </row>
    <row r="53" spans="1:8" ht="64.5" customHeight="1" thickBot="1" x14ac:dyDescent="0.3">
      <c r="A53" s="47">
        <v>1.11E+16</v>
      </c>
      <c r="B53" s="11" t="s">
        <v>34</v>
      </c>
      <c r="C53" s="12">
        <f>SUM(C54+C55)</f>
        <v>187.1</v>
      </c>
      <c r="D53" s="15">
        <f t="shared" ref="D53:F53" si="17">SUM(D54+D55)</f>
        <v>204.2</v>
      </c>
      <c r="E53" s="15">
        <f t="shared" si="17"/>
        <v>204.2</v>
      </c>
      <c r="F53" s="15">
        <f t="shared" si="17"/>
        <v>204.2</v>
      </c>
      <c r="G53" s="86">
        <f t="shared" ref="G53:G55" si="18">SUM(F53/D53*100)</f>
        <v>100</v>
      </c>
      <c r="H53" s="86">
        <f t="shared" ref="H53:H55" si="19">SUM(F53/E53*100)</f>
        <v>100</v>
      </c>
    </row>
    <row r="54" spans="1:8" ht="101.25" customHeight="1" thickBot="1" x14ac:dyDescent="0.3">
      <c r="A54" s="47">
        <v>1110502510000120</v>
      </c>
      <c r="B54" s="11" t="s">
        <v>35</v>
      </c>
      <c r="C54" s="12">
        <v>0</v>
      </c>
      <c r="D54" s="12">
        <v>44.7</v>
      </c>
      <c r="E54" s="12">
        <v>44.7</v>
      </c>
      <c r="F54" s="12">
        <v>44.7</v>
      </c>
      <c r="G54" s="86">
        <f t="shared" si="18"/>
        <v>100</v>
      </c>
      <c r="H54" s="86">
        <f t="shared" si="19"/>
        <v>100</v>
      </c>
    </row>
    <row r="55" spans="1:8" ht="88.5" customHeight="1" thickBot="1" x14ac:dyDescent="0.3">
      <c r="A55" s="47">
        <v>1.11050351000001E+16</v>
      </c>
      <c r="B55" s="11" t="s">
        <v>36</v>
      </c>
      <c r="C55" s="12">
        <v>187.1</v>
      </c>
      <c r="D55" s="11">
        <v>159.5</v>
      </c>
      <c r="E55" s="12">
        <v>159.5</v>
      </c>
      <c r="F55" s="12">
        <v>159.5</v>
      </c>
      <c r="G55" s="86">
        <f t="shared" si="18"/>
        <v>100</v>
      </c>
      <c r="H55" s="86">
        <f t="shared" si="19"/>
        <v>100</v>
      </c>
    </row>
    <row r="56" spans="1:8" ht="50.25" customHeight="1" thickBot="1" x14ac:dyDescent="0.3">
      <c r="A56" s="46">
        <v>1.13E+16</v>
      </c>
      <c r="B56" s="9" t="s">
        <v>37</v>
      </c>
      <c r="C56" s="10">
        <f>SUM(C57)</f>
        <v>1390</v>
      </c>
      <c r="D56" s="10">
        <f t="shared" ref="D56:F56" si="20">SUM(D57)</f>
        <v>1822.9</v>
      </c>
      <c r="E56" s="10">
        <f t="shared" si="20"/>
        <v>1822.9</v>
      </c>
      <c r="F56" s="10">
        <f t="shared" si="20"/>
        <v>1849.1</v>
      </c>
      <c r="G56" s="87">
        <f>SUM(F56/D56*100)</f>
        <v>101.437270283614</v>
      </c>
      <c r="H56" s="87">
        <f>SUM(F56/E56*100)</f>
        <v>101.437270283614</v>
      </c>
    </row>
    <row r="57" spans="1:8" ht="41.25" customHeight="1" thickBot="1" x14ac:dyDescent="0.3">
      <c r="A57" s="47">
        <v>1.13019951000001E+16</v>
      </c>
      <c r="B57" s="11" t="s">
        <v>38</v>
      </c>
      <c r="C57" s="12">
        <v>1390</v>
      </c>
      <c r="D57" s="12">
        <v>1822.9</v>
      </c>
      <c r="E57" s="12">
        <v>1822.9</v>
      </c>
      <c r="F57" s="12">
        <v>1849.1</v>
      </c>
      <c r="G57" s="86">
        <f>SUM(F57/D57*100)</f>
        <v>101.437270283614</v>
      </c>
      <c r="H57" s="86">
        <f>SUM(F57/E57*100)</f>
        <v>101.437270283614</v>
      </c>
    </row>
    <row r="58" spans="1:8" ht="39" customHeight="1" thickBot="1" x14ac:dyDescent="0.3">
      <c r="A58" s="47">
        <v>1.14E+16</v>
      </c>
      <c r="B58" s="11" t="s">
        <v>39</v>
      </c>
      <c r="C58" s="12">
        <f>SUM(C59)</f>
        <v>0</v>
      </c>
      <c r="D58" s="15">
        <f t="shared" ref="D58:F58" si="21">SUM(D59)</f>
        <v>27</v>
      </c>
      <c r="E58" s="15">
        <f t="shared" si="21"/>
        <v>27</v>
      </c>
      <c r="F58" s="15">
        <f t="shared" si="21"/>
        <v>27</v>
      </c>
      <c r="G58" s="86">
        <f t="shared" ref="G58:G75" si="22">SUM(F58/D58*100)</f>
        <v>100</v>
      </c>
      <c r="H58" s="86">
        <f t="shared" ref="H58:H75" si="23">SUM(F58/E58*100)</f>
        <v>100</v>
      </c>
    </row>
    <row r="59" spans="1:8" ht="63" customHeight="1" thickBot="1" x14ac:dyDescent="0.3">
      <c r="A59" s="47">
        <v>1.14060251000004E+16</v>
      </c>
      <c r="B59" s="11" t="s">
        <v>342</v>
      </c>
      <c r="C59" s="12">
        <v>0</v>
      </c>
      <c r="D59" s="12">
        <v>27</v>
      </c>
      <c r="E59" s="12">
        <v>27</v>
      </c>
      <c r="F59" s="12">
        <v>27</v>
      </c>
      <c r="G59" s="86">
        <f t="shared" si="22"/>
        <v>100</v>
      </c>
      <c r="H59" s="86">
        <f t="shared" si="23"/>
        <v>100</v>
      </c>
    </row>
    <row r="60" spans="1:8" ht="28.5" customHeight="1" thickBot="1" x14ac:dyDescent="0.3">
      <c r="A60" s="47">
        <v>1.16E+16</v>
      </c>
      <c r="B60" s="11" t="s">
        <v>41</v>
      </c>
      <c r="C60" s="12">
        <f>SUM(C61)</f>
        <v>0</v>
      </c>
      <c r="D60" s="15">
        <f t="shared" ref="D60:F60" si="24">SUM(D61)</f>
        <v>3</v>
      </c>
      <c r="E60" s="15">
        <f t="shared" si="24"/>
        <v>3</v>
      </c>
      <c r="F60" s="15">
        <f t="shared" si="24"/>
        <v>3</v>
      </c>
      <c r="G60" s="86">
        <f t="shared" si="22"/>
        <v>100</v>
      </c>
      <c r="H60" s="86">
        <f t="shared" si="23"/>
        <v>100</v>
      </c>
    </row>
    <row r="61" spans="1:8" ht="50.25" customHeight="1" thickBot="1" x14ac:dyDescent="0.3">
      <c r="A61" s="47">
        <v>1.16900501000001E+16</v>
      </c>
      <c r="B61" s="11" t="s">
        <v>42</v>
      </c>
      <c r="C61" s="12">
        <v>0</v>
      </c>
      <c r="D61" s="12">
        <v>3</v>
      </c>
      <c r="E61" s="12">
        <v>3</v>
      </c>
      <c r="F61" s="12">
        <v>3</v>
      </c>
      <c r="G61" s="86">
        <f t="shared" si="22"/>
        <v>100</v>
      </c>
      <c r="H61" s="86">
        <f t="shared" si="23"/>
        <v>100</v>
      </c>
    </row>
    <row r="62" spans="1:8" ht="27.75" customHeight="1" thickBot="1" x14ac:dyDescent="0.3">
      <c r="A62" s="47">
        <v>1.17E+16</v>
      </c>
      <c r="B62" s="11" t="s">
        <v>43</v>
      </c>
      <c r="C62" s="12">
        <v>0</v>
      </c>
      <c r="D62" s="82">
        <f t="shared" ref="D62:F62" si="25">SUM(D63:D65)</f>
        <v>0</v>
      </c>
      <c r="E62" s="82">
        <f t="shared" si="25"/>
        <v>0</v>
      </c>
      <c r="F62" s="82">
        <f t="shared" si="25"/>
        <v>0</v>
      </c>
      <c r="G62" s="86" t="e">
        <f t="shared" si="22"/>
        <v>#DIV/0!</v>
      </c>
      <c r="H62" s="86" t="e">
        <f t="shared" si="23"/>
        <v>#DIV/0!</v>
      </c>
    </row>
    <row r="63" spans="1:8" ht="24.75" thickBot="1" x14ac:dyDescent="0.3">
      <c r="A63" s="47">
        <v>1.17010501000001E+16</v>
      </c>
      <c r="B63" s="11" t="s">
        <v>44</v>
      </c>
      <c r="C63" s="12">
        <v>0</v>
      </c>
      <c r="D63" s="12">
        <v>0</v>
      </c>
      <c r="E63" s="12">
        <v>0</v>
      </c>
      <c r="F63" s="12">
        <v>0</v>
      </c>
      <c r="G63" s="86" t="e">
        <f t="shared" si="22"/>
        <v>#DIV/0!</v>
      </c>
      <c r="H63" s="86" t="e">
        <f t="shared" si="23"/>
        <v>#DIV/0!</v>
      </c>
    </row>
    <row r="64" spans="1:8" ht="77.25" customHeight="1" thickBot="1" x14ac:dyDescent="0.3">
      <c r="A64" s="47">
        <v>1.17020001000001E+16</v>
      </c>
      <c r="B64" s="11" t="s">
        <v>45</v>
      </c>
      <c r="C64" s="12">
        <v>0</v>
      </c>
      <c r="D64" s="12">
        <v>0</v>
      </c>
      <c r="E64" s="12">
        <v>0</v>
      </c>
      <c r="F64" s="12">
        <v>0</v>
      </c>
      <c r="G64" s="86" t="e">
        <f t="shared" si="22"/>
        <v>#DIV/0!</v>
      </c>
      <c r="H64" s="86" t="e">
        <f t="shared" si="23"/>
        <v>#DIV/0!</v>
      </c>
    </row>
    <row r="65" spans="1:8" ht="27.75" customHeight="1" thickBot="1" x14ac:dyDescent="0.3">
      <c r="A65" s="47">
        <v>1.17050501000001E+16</v>
      </c>
      <c r="B65" s="11" t="s">
        <v>46</v>
      </c>
      <c r="C65" s="12">
        <v>0</v>
      </c>
      <c r="D65" s="12">
        <v>0</v>
      </c>
      <c r="E65" s="12">
        <v>0</v>
      </c>
      <c r="F65" s="12">
        <v>0</v>
      </c>
      <c r="G65" s="86" t="e">
        <f t="shared" si="22"/>
        <v>#DIV/0!</v>
      </c>
      <c r="H65" s="86" t="e">
        <f t="shared" si="23"/>
        <v>#DIV/0!</v>
      </c>
    </row>
    <row r="66" spans="1:8" ht="33" customHeight="1" thickBot="1" x14ac:dyDescent="0.3">
      <c r="A66" s="47">
        <v>2E+16</v>
      </c>
      <c r="B66" s="10" t="s">
        <v>47</v>
      </c>
      <c r="C66" s="12">
        <f>SUM(C67+C73)</f>
        <v>664.3</v>
      </c>
      <c r="D66" s="15">
        <f>SUM(D68+D69+D70+D71+D72+D74)</f>
        <v>1116.8869999999999</v>
      </c>
      <c r="E66" s="105">
        <f t="shared" ref="E66:F66" si="26">SUM(E68+E69+E70+E71+E72+E74)</f>
        <v>1116.8869999999999</v>
      </c>
      <c r="F66" s="105">
        <f t="shared" si="26"/>
        <v>1116.8869999999999</v>
      </c>
      <c r="G66" s="86">
        <f t="shared" si="22"/>
        <v>100</v>
      </c>
      <c r="H66" s="86">
        <f t="shared" si="23"/>
        <v>100</v>
      </c>
    </row>
    <row r="67" spans="1:8" ht="42.75" customHeight="1" thickBot="1" x14ac:dyDescent="0.3">
      <c r="A67" s="47">
        <v>2.02E+16</v>
      </c>
      <c r="B67" s="11" t="s">
        <v>48</v>
      </c>
      <c r="C67" s="12">
        <f>SUM(C68+C69+C70)</f>
        <v>664.3</v>
      </c>
      <c r="D67" s="15">
        <f>SUM(D68+D69+D70+D71)</f>
        <v>1113.1869999999999</v>
      </c>
      <c r="E67" s="82">
        <f t="shared" ref="E67:F67" si="27">SUM(E68+E69+E70+E71)</f>
        <v>1113.1869999999999</v>
      </c>
      <c r="F67" s="82">
        <f t="shared" si="27"/>
        <v>1113.1869999999999</v>
      </c>
      <c r="G67" s="86">
        <f t="shared" si="22"/>
        <v>100</v>
      </c>
      <c r="H67" s="86">
        <f t="shared" si="23"/>
        <v>100</v>
      </c>
    </row>
    <row r="68" spans="1:8" ht="39" customHeight="1" thickBot="1" x14ac:dyDescent="0.3">
      <c r="A68" s="47">
        <v>2.02010101000001E+16</v>
      </c>
      <c r="B68" s="11" t="s">
        <v>49</v>
      </c>
      <c r="C68" s="12">
        <v>492</v>
      </c>
      <c r="D68" s="12">
        <v>492</v>
      </c>
      <c r="E68" s="12">
        <v>492</v>
      </c>
      <c r="F68" s="12">
        <v>492</v>
      </c>
      <c r="G68" s="86">
        <f t="shared" si="22"/>
        <v>100</v>
      </c>
      <c r="H68" s="86">
        <f t="shared" si="23"/>
        <v>100</v>
      </c>
    </row>
    <row r="69" spans="1:8" ht="18" customHeight="1" thickBot="1" x14ac:dyDescent="0.3">
      <c r="A69" s="47">
        <v>2.02029991000001E+16</v>
      </c>
      <c r="B69" s="11" t="s">
        <v>50</v>
      </c>
      <c r="C69" s="12">
        <v>0</v>
      </c>
      <c r="D69" s="12">
        <v>398.887</v>
      </c>
      <c r="E69" s="12">
        <v>398.887</v>
      </c>
      <c r="F69" s="12">
        <v>398.887</v>
      </c>
      <c r="G69" s="86">
        <f t="shared" si="22"/>
        <v>100</v>
      </c>
      <c r="H69" s="86">
        <f t="shared" si="23"/>
        <v>100</v>
      </c>
    </row>
    <row r="70" spans="1:8" ht="51" customHeight="1" thickBot="1" x14ac:dyDescent="0.3">
      <c r="A70" s="47">
        <v>2.02030151000001E+16</v>
      </c>
      <c r="B70" s="11" t="s">
        <v>51</v>
      </c>
      <c r="C70" s="12">
        <v>172.3</v>
      </c>
      <c r="D70" s="12">
        <v>172.3</v>
      </c>
      <c r="E70" s="12">
        <v>172.3</v>
      </c>
      <c r="F70" s="12">
        <v>172.3</v>
      </c>
      <c r="G70" s="86">
        <f t="shared" si="22"/>
        <v>100</v>
      </c>
      <c r="H70" s="86">
        <f t="shared" si="23"/>
        <v>100</v>
      </c>
    </row>
    <row r="71" spans="1:8" ht="60" customHeight="1" thickBot="1" x14ac:dyDescent="0.3">
      <c r="A71" s="111">
        <v>2.02040531000001E+16</v>
      </c>
      <c r="B71" s="11" t="s">
        <v>290</v>
      </c>
      <c r="C71" s="82"/>
      <c r="D71" s="82">
        <v>50</v>
      </c>
      <c r="E71" s="82">
        <v>50</v>
      </c>
      <c r="F71" s="82">
        <v>50</v>
      </c>
      <c r="G71" s="86">
        <f t="shared" si="22"/>
        <v>100</v>
      </c>
      <c r="H71" s="86">
        <f t="shared" si="23"/>
        <v>100</v>
      </c>
    </row>
    <row r="72" spans="1:8" ht="25.5" customHeight="1" thickBot="1" x14ac:dyDescent="0.3">
      <c r="A72" s="111">
        <v>2.02049991000001E+16</v>
      </c>
      <c r="B72" s="11" t="s">
        <v>291</v>
      </c>
      <c r="C72" s="105"/>
      <c r="D72" s="105">
        <v>3.7</v>
      </c>
      <c r="E72" s="105">
        <v>3.7</v>
      </c>
      <c r="F72" s="105">
        <v>3.7</v>
      </c>
      <c r="G72" s="86">
        <f t="shared" si="22"/>
        <v>100</v>
      </c>
      <c r="H72" s="86">
        <f t="shared" si="23"/>
        <v>100</v>
      </c>
    </row>
    <row r="73" spans="1:8" ht="30" customHeight="1" thickBot="1" x14ac:dyDescent="0.3">
      <c r="A73" s="47">
        <v>2.07000000000001E+16</v>
      </c>
      <c r="B73" s="11" t="s">
        <v>52</v>
      </c>
      <c r="C73" s="12">
        <v>0</v>
      </c>
      <c r="D73" s="12">
        <v>0</v>
      </c>
      <c r="E73" s="12">
        <v>0</v>
      </c>
      <c r="F73" s="12">
        <v>0</v>
      </c>
      <c r="G73" s="86" t="e">
        <f t="shared" si="22"/>
        <v>#DIV/0!</v>
      </c>
      <c r="H73" s="86" t="e">
        <f t="shared" si="23"/>
        <v>#DIV/0!</v>
      </c>
    </row>
    <row r="74" spans="1:8" ht="28.5" customHeight="1" thickBot="1" x14ac:dyDescent="0.3">
      <c r="A74" s="47">
        <v>2.07050001000001E+16</v>
      </c>
      <c r="B74" s="11" t="s">
        <v>53</v>
      </c>
      <c r="C74" s="12">
        <v>0</v>
      </c>
      <c r="D74" s="12">
        <v>0</v>
      </c>
      <c r="E74" s="12">
        <v>0</v>
      </c>
      <c r="F74" s="12">
        <v>0</v>
      </c>
      <c r="G74" s="86" t="e">
        <f t="shared" si="22"/>
        <v>#DIV/0!</v>
      </c>
      <c r="H74" s="86" t="e">
        <f t="shared" si="23"/>
        <v>#DIV/0!</v>
      </c>
    </row>
    <row r="75" spans="1:8" ht="22.5" customHeight="1" thickBot="1" x14ac:dyDescent="0.3">
      <c r="A75" s="5"/>
      <c r="B75" s="9" t="s">
        <v>54</v>
      </c>
      <c r="C75" s="10">
        <f>SUM(C26+C66)</f>
        <v>16547.3</v>
      </c>
      <c r="D75" s="10">
        <f t="shared" ref="D75:F75" si="28">SUM(D26+D66)</f>
        <v>40435.786999999997</v>
      </c>
      <c r="E75" s="10">
        <f t="shared" si="28"/>
        <v>40435.786999999997</v>
      </c>
      <c r="F75" s="87">
        <f t="shared" si="28"/>
        <v>40692.387000000002</v>
      </c>
      <c r="G75" s="86">
        <f t="shared" si="22"/>
        <v>100.63458638754825</v>
      </c>
      <c r="H75" s="86">
        <f t="shared" si="23"/>
        <v>100.63458638754825</v>
      </c>
    </row>
    <row r="76" spans="1:8" ht="15.75" x14ac:dyDescent="0.25">
      <c r="A76" s="4"/>
    </row>
    <row r="77" spans="1:8" ht="15.75" x14ac:dyDescent="0.25">
      <c r="A77" s="4"/>
    </row>
    <row r="78" spans="1:8" ht="14.25" customHeight="1" x14ac:dyDescent="0.25">
      <c r="A78" s="4"/>
    </row>
    <row r="79" spans="1:8" ht="15.75" hidden="1" x14ac:dyDescent="0.25">
      <c r="A79" s="1"/>
    </row>
    <row r="80" spans="1:8" ht="15.75" x14ac:dyDescent="0.25">
      <c r="A80" s="1"/>
    </row>
    <row r="81" spans="1:2" ht="8.25" customHeight="1" x14ac:dyDescent="0.25">
      <c r="A81" s="1"/>
    </row>
    <row r="82" spans="1:2" ht="15.75" hidden="1" x14ac:dyDescent="0.25">
      <c r="A82" s="1"/>
    </row>
    <row r="83" spans="1:2" ht="15.75" x14ac:dyDescent="0.25">
      <c r="A83" s="1"/>
    </row>
    <row r="84" spans="1:2" ht="15.75" x14ac:dyDescent="0.25">
      <c r="A84" s="75" t="s">
        <v>55</v>
      </c>
      <c r="B84" s="44"/>
    </row>
    <row r="85" spans="1:2" ht="15.75" x14ac:dyDescent="0.25">
      <c r="A85" s="75" t="s">
        <v>191</v>
      </c>
      <c r="B85" s="44"/>
    </row>
    <row r="86" spans="1:2" ht="15.75" x14ac:dyDescent="0.25">
      <c r="A86" s="1"/>
    </row>
    <row r="87" spans="1:2" ht="15.75" x14ac:dyDescent="0.25">
      <c r="A87" s="1"/>
    </row>
    <row r="88" spans="1:2" ht="15.75" x14ac:dyDescent="0.25">
      <c r="A88" s="1"/>
    </row>
    <row r="89" spans="1:2" ht="15.75" x14ac:dyDescent="0.25">
      <c r="A89" s="1"/>
    </row>
    <row r="90" spans="1:2" ht="15.75" x14ac:dyDescent="0.25">
      <c r="A90" s="1"/>
    </row>
    <row r="91" spans="1:2" ht="15.75" x14ac:dyDescent="0.25">
      <c r="A91" s="1"/>
    </row>
    <row r="92" spans="1:2" ht="15.75" x14ac:dyDescent="0.25">
      <c r="A92" s="1"/>
    </row>
    <row r="93" spans="1:2" ht="15.75" x14ac:dyDescent="0.25">
      <c r="A93" s="1"/>
    </row>
    <row r="94" spans="1:2" ht="15.75" x14ac:dyDescent="0.25">
      <c r="A94" s="1"/>
    </row>
    <row r="95" spans="1:2" ht="15.75" x14ac:dyDescent="0.25">
      <c r="A95" s="1"/>
    </row>
    <row r="96" spans="1:2" ht="15.75" x14ac:dyDescent="0.25">
      <c r="A96" s="1"/>
    </row>
    <row r="97" spans="1:1" ht="15.75" x14ac:dyDescent="0.25">
      <c r="A97" s="1"/>
    </row>
    <row r="98" spans="1:1" ht="15.75" x14ac:dyDescent="0.25">
      <c r="A98" s="1"/>
    </row>
    <row r="99" spans="1:1" ht="15.75" x14ac:dyDescent="0.25">
      <c r="A99" s="1"/>
    </row>
    <row r="100" spans="1:1" ht="1.5" customHeight="1" x14ac:dyDescent="0.25">
      <c r="A100" s="1"/>
    </row>
    <row r="101" spans="1:1" ht="15.75" hidden="1" x14ac:dyDescent="0.25">
      <c r="A101" s="1"/>
    </row>
    <row r="102" spans="1:1" ht="15.75" hidden="1" x14ac:dyDescent="0.25">
      <c r="A102" s="1"/>
    </row>
    <row r="103" spans="1:1" ht="15.75" hidden="1" x14ac:dyDescent="0.25">
      <c r="A103" s="1"/>
    </row>
    <row r="104" spans="1:1" ht="15.75" hidden="1" x14ac:dyDescent="0.25">
      <c r="A104" s="1"/>
    </row>
    <row r="105" spans="1:1" ht="15.75" hidden="1" x14ac:dyDescent="0.25">
      <c r="A105" s="1"/>
    </row>
    <row r="106" spans="1:1" ht="15.75" hidden="1" x14ac:dyDescent="0.25">
      <c r="A106" s="1"/>
    </row>
    <row r="107" spans="1:1" ht="15.75" hidden="1" x14ac:dyDescent="0.25">
      <c r="A107" s="1"/>
    </row>
    <row r="108" spans="1:1" ht="15.75" hidden="1" x14ac:dyDescent="0.25">
      <c r="A108" s="1"/>
    </row>
    <row r="109" spans="1:1" ht="15.75" hidden="1" x14ac:dyDescent="0.25">
      <c r="A109" s="1"/>
    </row>
    <row r="110" spans="1:1" ht="15.75" hidden="1" x14ac:dyDescent="0.25">
      <c r="A110" s="1"/>
    </row>
    <row r="111" spans="1:1" ht="15.75" hidden="1" x14ac:dyDescent="0.25">
      <c r="A111" s="1"/>
    </row>
    <row r="112" spans="1:1" ht="15.75" hidden="1" x14ac:dyDescent="0.25">
      <c r="A112" s="1"/>
    </row>
    <row r="113" spans="1:8" ht="2.25" customHeight="1" x14ac:dyDescent="0.25">
      <c r="A113" s="16" t="s">
        <v>56</v>
      </c>
    </row>
    <row r="114" spans="1:8" ht="4.5" customHeight="1" x14ac:dyDescent="0.25">
      <c r="A114" s="170"/>
      <c r="B114" s="170"/>
      <c r="C114" s="170"/>
      <c r="D114" s="170"/>
      <c r="E114" s="170"/>
      <c r="F114" s="170"/>
      <c r="G114" s="170"/>
      <c r="H114" s="170"/>
    </row>
    <row r="115" spans="1:8" hidden="1" x14ac:dyDescent="0.25">
      <c r="A115" s="170"/>
      <c r="B115" s="170"/>
      <c r="C115" s="170"/>
      <c r="D115" s="170"/>
      <c r="E115" s="170"/>
      <c r="F115" s="170"/>
      <c r="G115" s="170"/>
      <c r="H115" s="170"/>
    </row>
    <row r="116" spans="1:8" hidden="1" x14ac:dyDescent="0.25">
      <c r="A116" s="170"/>
      <c r="B116" s="170"/>
      <c r="C116" s="170"/>
      <c r="D116" s="170"/>
      <c r="E116" s="170"/>
      <c r="F116" s="170"/>
      <c r="G116" s="170"/>
      <c r="H116" s="170"/>
    </row>
    <row r="117" spans="1:8" hidden="1" x14ac:dyDescent="0.25">
      <c r="A117" s="170"/>
      <c r="B117" s="170"/>
      <c r="C117" s="170"/>
      <c r="D117" s="170"/>
      <c r="E117" s="170"/>
      <c r="F117" s="170"/>
      <c r="G117" s="170"/>
      <c r="H117" s="170"/>
    </row>
    <row r="118" spans="1:8" hidden="1" x14ac:dyDescent="0.25">
      <c r="A118" s="170"/>
      <c r="B118" s="170"/>
      <c r="C118" s="170"/>
      <c r="D118" s="170"/>
      <c r="E118" s="170"/>
      <c r="F118" s="170"/>
      <c r="G118" s="170"/>
      <c r="H118" s="170"/>
    </row>
    <row r="119" spans="1:8" hidden="1" x14ac:dyDescent="0.25">
      <c r="A119" s="170"/>
      <c r="B119" s="170"/>
      <c r="C119" s="170"/>
      <c r="D119" s="170"/>
      <c r="E119" s="170"/>
      <c r="F119" s="170"/>
      <c r="G119" s="170"/>
      <c r="H119" s="170"/>
    </row>
    <row r="120" spans="1:8" hidden="1" x14ac:dyDescent="0.25">
      <c r="A120" s="2"/>
    </row>
    <row r="121" spans="1:8" hidden="1" x14ac:dyDescent="0.25">
      <c r="A121" s="3"/>
    </row>
    <row r="122" spans="1:8" x14ac:dyDescent="0.25">
      <c r="A122" s="3"/>
    </row>
    <row r="123" spans="1:8" ht="15.75" x14ac:dyDescent="0.25">
      <c r="A123" s="171"/>
      <c r="B123" s="171"/>
      <c r="C123" s="171"/>
      <c r="D123" s="171"/>
      <c r="E123" s="171"/>
      <c r="F123" s="171"/>
      <c r="G123" s="171"/>
      <c r="H123" s="171"/>
    </row>
    <row r="124" spans="1:8" ht="15.75" x14ac:dyDescent="0.25">
      <c r="A124" s="171"/>
      <c r="B124" s="171"/>
      <c r="C124" s="171"/>
      <c r="D124" s="171"/>
      <c r="E124" s="171"/>
      <c r="F124" s="171"/>
      <c r="G124" s="171"/>
      <c r="H124" s="171"/>
    </row>
    <row r="125" spans="1:8" ht="15.75" x14ac:dyDescent="0.25">
      <c r="A125" s="171"/>
      <c r="B125" s="171"/>
      <c r="C125" s="171"/>
      <c r="D125" s="171"/>
      <c r="E125" s="171"/>
      <c r="F125" s="171"/>
      <c r="G125" s="171"/>
      <c r="H125" s="171"/>
    </row>
    <row r="126" spans="1:8" ht="15.75" x14ac:dyDescent="0.25">
      <c r="A126" s="171"/>
      <c r="B126" s="171"/>
      <c r="C126" s="171"/>
      <c r="D126" s="171"/>
      <c r="E126" s="171"/>
      <c r="F126" s="171"/>
      <c r="G126" s="171"/>
      <c r="H126" s="171"/>
    </row>
    <row r="127" spans="1:8" ht="15.75" x14ac:dyDescent="0.25">
      <c r="A127" s="171"/>
      <c r="B127" s="171"/>
      <c r="C127" s="171"/>
      <c r="D127" s="171"/>
      <c r="E127" s="171"/>
      <c r="F127" s="171"/>
      <c r="G127" s="171"/>
      <c r="H127" s="171"/>
    </row>
    <row r="128" spans="1:8" ht="15.75" x14ac:dyDescent="0.25">
      <c r="A128" s="4"/>
    </row>
    <row r="129" spans="1:10" ht="15.75" x14ac:dyDescent="0.25">
      <c r="A129" s="4"/>
    </row>
    <row r="130" spans="1:10" ht="51.75" customHeight="1" x14ac:dyDescent="0.25">
      <c r="A130" s="163"/>
      <c r="B130" s="163"/>
      <c r="C130" s="163"/>
      <c r="D130" s="163"/>
      <c r="E130" s="163"/>
      <c r="F130" s="163"/>
      <c r="G130" s="163"/>
      <c r="H130" s="163"/>
      <c r="I130" s="149"/>
      <c r="J130" s="149"/>
    </row>
    <row r="131" spans="1:10" x14ac:dyDescent="0.25">
      <c r="A131" s="163"/>
      <c r="B131" s="163"/>
      <c r="C131" s="163"/>
      <c r="D131" s="163"/>
      <c r="E131" s="163"/>
      <c r="F131" s="163"/>
      <c r="G131" s="163"/>
      <c r="H131" s="163"/>
      <c r="I131" s="149"/>
      <c r="J131" s="149"/>
    </row>
    <row r="132" spans="1:10" x14ac:dyDescent="0.25">
      <c r="A132" s="163"/>
      <c r="B132" s="163"/>
      <c r="C132" s="163"/>
      <c r="D132" s="163"/>
      <c r="E132" s="163"/>
      <c r="F132" s="163"/>
      <c r="G132" s="163"/>
      <c r="H132" s="163"/>
      <c r="I132" s="149"/>
      <c r="J132" s="149"/>
    </row>
    <row r="133" spans="1:10" x14ac:dyDescent="0.25">
      <c r="A133" s="163"/>
      <c r="B133" s="163"/>
      <c r="C133" s="163"/>
      <c r="D133" s="163"/>
      <c r="E133" s="163"/>
      <c r="F133" s="163"/>
      <c r="G133" s="163"/>
      <c r="H133" s="163"/>
      <c r="I133" s="149"/>
      <c r="J133" s="149"/>
    </row>
    <row r="134" spans="1:10" x14ac:dyDescent="0.25">
      <c r="A134" s="163"/>
      <c r="B134" s="163"/>
      <c r="C134" s="163"/>
      <c r="D134" s="163"/>
      <c r="E134" s="163"/>
      <c r="F134" s="163"/>
      <c r="G134" s="53"/>
      <c r="H134" s="53"/>
      <c r="I134" s="149"/>
      <c r="J134" s="149"/>
    </row>
    <row r="135" spans="1:10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</row>
    <row r="136" spans="1:10" ht="42" customHeight="1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</row>
    <row r="137" spans="1:10" x14ac:dyDescent="0.25">
      <c r="A137" s="55"/>
      <c r="B137" s="55"/>
      <c r="C137" s="56"/>
      <c r="D137" s="55"/>
      <c r="E137" s="55"/>
      <c r="F137" s="55"/>
      <c r="G137" s="55"/>
      <c r="H137" s="55"/>
      <c r="I137" s="55"/>
      <c r="J137" s="55"/>
    </row>
    <row r="138" spans="1:10" x14ac:dyDescent="0.25">
      <c r="A138" s="57"/>
      <c r="B138" s="57"/>
      <c r="C138" s="58"/>
      <c r="D138" s="58"/>
      <c r="E138" s="57"/>
      <c r="F138" s="57"/>
      <c r="G138" s="57"/>
      <c r="H138" s="57"/>
      <c r="I138" s="57"/>
      <c r="J138" s="57"/>
    </row>
    <row r="139" spans="1:10" ht="37.5" customHeight="1" x14ac:dyDescent="0.25">
      <c r="A139" s="57"/>
      <c r="B139" s="57"/>
      <c r="C139" s="58"/>
      <c r="D139" s="58"/>
      <c r="E139" s="58"/>
      <c r="F139" s="57"/>
      <c r="G139" s="57"/>
      <c r="H139" s="57"/>
      <c r="I139" s="57"/>
      <c r="J139" s="57"/>
    </row>
    <row r="140" spans="1:10" x14ac:dyDescent="0.25">
      <c r="A140" s="57"/>
      <c r="B140" s="57"/>
      <c r="C140" s="58"/>
      <c r="D140" s="58"/>
      <c r="E140" s="58"/>
      <c r="F140" s="57"/>
      <c r="G140" s="57"/>
      <c r="H140" s="57"/>
      <c r="I140" s="57"/>
      <c r="J140" s="57"/>
    </row>
    <row r="141" spans="1:10" x14ac:dyDescent="0.25">
      <c r="A141" s="57"/>
      <c r="B141" s="57"/>
      <c r="C141" s="58"/>
      <c r="D141" s="58"/>
      <c r="E141" s="58"/>
      <c r="F141" s="57"/>
      <c r="G141" s="57"/>
      <c r="H141" s="57"/>
      <c r="I141" s="57"/>
      <c r="J141" s="57"/>
    </row>
    <row r="142" spans="1:10" x14ac:dyDescent="0.25">
      <c r="A142" s="57"/>
      <c r="B142" s="57"/>
      <c r="C142" s="58"/>
      <c r="D142" s="58"/>
      <c r="E142" s="58"/>
      <c r="F142" s="59"/>
      <c r="G142" s="57"/>
      <c r="H142" s="57"/>
      <c r="I142" s="57"/>
      <c r="J142" s="57"/>
    </row>
    <row r="143" spans="1:10" x14ac:dyDescent="0.25">
      <c r="A143" s="57"/>
      <c r="B143" s="57"/>
      <c r="C143" s="58"/>
      <c r="D143" s="58"/>
      <c r="E143" s="58"/>
      <c r="F143" s="57"/>
      <c r="G143" s="57"/>
      <c r="H143" s="57"/>
      <c r="I143" s="57"/>
      <c r="J143" s="57"/>
    </row>
    <row r="144" spans="1:10" x14ac:dyDescent="0.25">
      <c r="A144" s="57"/>
      <c r="B144" s="57"/>
      <c r="C144" s="58"/>
      <c r="D144" s="58"/>
      <c r="E144" s="58"/>
      <c r="F144" s="57"/>
      <c r="G144" s="57"/>
      <c r="H144" s="57"/>
      <c r="I144" s="57"/>
      <c r="J144" s="57"/>
    </row>
    <row r="145" spans="1:10" x14ac:dyDescent="0.25">
      <c r="A145" s="57"/>
      <c r="B145" s="57"/>
      <c r="C145" s="58"/>
      <c r="D145" s="58"/>
      <c r="E145" s="58"/>
      <c r="F145" s="57"/>
      <c r="G145" s="57"/>
      <c r="H145" s="57"/>
      <c r="I145" s="57"/>
      <c r="J145" s="57"/>
    </row>
    <row r="146" spans="1:10" x14ac:dyDescent="0.25">
      <c r="A146" s="57"/>
      <c r="B146" s="57"/>
      <c r="C146" s="58"/>
      <c r="D146" s="58"/>
      <c r="E146" s="58"/>
      <c r="F146" s="57"/>
      <c r="G146" s="57"/>
      <c r="H146" s="57"/>
      <c r="I146" s="57"/>
      <c r="J146" s="57"/>
    </row>
    <row r="147" spans="1:10" x14ac:dyDescent="0.25">
      <c r="A147" s="57"/>
      <c r="B147" s="57"/>
      <c r="C147" s="58"/>
      <c r="D147" s="58"/>
      <c r="E147" s="58"/>
      <c r="F147" s="59"/>
      <c r="G147" s="57"/>
      <c r="H147" s="57"/>
      <c r="I147" s="57"/>
      <c r="J147" s="57"/>
    </row>
    <row r="148" spans="1:10" ht="130.5" customHeight="1" x14ac:dyDescent="0.25">
      <c r="A148" s="57"/>
      <c r="B148" s="57"/>
      <c r="C148" s="58"/>
      <c r="D148" s="58"/>
      <c r="E148" s="58"/>
      <c r="F148" s="57"/>
      <c r="G148" s="57"/>
      <c r="H148" s="57"/>
      <c r="I148" s="57"/>
      <c r="J148" s="57"/>
    </row>
    <row r="149" spans="1:10" x14ac:dyDescent="0.25">
      <c r="A149" s="57"/>
      <c r="B149" s="57"/>
      <c r="C149" s="58"/>
      <c r="D149" s="58"/>
      <c r="E149" s="58"/>
      <c r="F149" s="57"/>
      <c r="G149" s="57"/>
      <c r="H149" s="57"/>
      <c r="I149" s="57"/>
      <c r="J149" s="57"/>
    </row>
    <row r="150" spans="1:10" x14ac:dyDescent="0.25">
      <c r="A150" s="57"/>
      <c r="B150" s="57"/>
      <c r="C150" s="58"/>
      <c r="D150" s="58"/>
      <c r="E150" s="58"/>
      <c r="F150" s="57"/>
      <c r="G150" s="57"/>
      <c r="H150" s="57"/>
      <c r="I150" s="57"/>
      <c r="J150" s="57"/>
    </row>
    <row r="151" spans="1:10" x14ac:dyDescent="0.25">
      <c r="A151" s="57"/>
      <c r="B151" s="57"/>
      <c r="C151" s="58"/>
      <c r="D151" s="58"/>
      <c r="E151" s="58"/>
      <c r="F151" s="57"/>
      <c r="G151" s="57"/>
      <c r="H151" s="57"/>
      <c r="I151" s="57"/>
      <c r="J151" s="57"/>
    </row>
    <row r="152" spans="1:10" x14ac:dyDescent="0.25">
      <c r="A152" s="55"/>
      <c r="B152" s="55"/>
      <c r="C152" s="56"/>
      <c r="D152" s="56"/>
      <c r="E152" s="55"/>
      <c r="F152" s="55"/>
      <c r="G152" s="55"/>
      <c r="H152" s="55"/>
      <c r="I152" s="55"/>
      <c r="J152" s="55"/>
    </row>
    <row r="153" spans="1:10" x14ac:dyDescent="0.25">
      <c r="A153" s="57"/>
      <c r="B153" s="57"/>
      <c r="C153" s="58"/>
      <c r="D153" s="58"/>
      <c r="E153" s="58"/>
      <c r="F153" s="57"/>
      <c r="G153" s="57"/>
      <c r="H153" s="57"/>
      <c r="I153" s="57"/>
      <c r="J153" s="57"/>
    </row>
    <row r="154" spans="1:10" x14ac:dyDescent="0.25">
      <c r="A154" s="57"/>
      <c r="B154" s="57"/>
      <c r="C154" s="58"/>
      <c r="D154" s="58"/>
      <c r="E154" s="58"/>
      <c r="F154" s="57"/>
      <c r="G154" s="57"/>
      <c r="H154" s="57"/>
      <c r="I154" s="57"/>
      <c r="J154" s="57"/>
    </row>
    <row r="155" spans="1:10" ht="42" customHeight="1" x14ac:dyDescent="0.25">
      <c r="A155" s="57"/>
      <c r="B155" s="57"/>
      <c r="C155" s="58"/>
      <c r="D155" s="58"/>
      <c r="E155" s="58"/>
      <c r="F155" s="57"/>
      <c r="G155" s="57"/>
      <c r="H155" s="57"/>
      <c r="I155" s="57"/>
      <c r="J155" s="57"/>
    </row>
    <row r="156" spans="1:10" x14ac:dyDescent="0.25">
      <c r="A156" s="55"/>
      <c r="B156" s="55"/>
      <c r="C156" s="56"/>
      <c r="D156" s="56"/>
      <c r="E156" s="55"/>
      <c r="F156" s="55"/>
      <c r="G156" s="55"/>
      <c r="H156" s="55"/>
      <c r="I156" s="55"/>
      <c r="J156" s="55"/>
    </row>
    <row r="157" spans="1:10" ht="63" customHeight="1" x14ac:dyDescent="0.25">
      <c r="A157" s="57"/>
      <c r="B157" s="57"/>
      <c r="C157" s="58"/>
      <c r="D157" s="58"/>
      <c r="E157" s="57"/>
      <c r="F157" s="57"/>
      <c r="G157" s="57"/>
      <c r="H157" s="57"/>
      <c r="I157" s="57"/>
      <c r="J157" s="57"/>
    </row>
    <row r="158" spans="1:10" x14ac:dyDescent="0.25">
      <c r="A158" s="60"/>
      <c r="B158" s="57"/>
      <c r="C158" s="58"/>
      <c r="D158" s="58"/>
      <c r="E158" s="58"/>
      <c r="F158" s="57"/>
      <c r="G158" s="57"/>
      <c r="H158" s="57"/>
      <c r="I158" s="57"/>
      <c r="J158" s="57"/>
    </row>
    <row r="159" spans="1:10" x14ac:dyDescent="0.25">
      <c r="A159" s="57"/>
      <c r="B159" s="57"/>
      <c r="C159" s="58"/>
      <c r="D159" s="58"/>
      <c r="E159" s="58"/>
      <c r="F159" s="57"/>
      <c r="G159" s="57"/>
      <c r="H159" s="57"/>
      <c r="I159" s="57"/>
      <c r="J159" s="57"/>
    </row>
    <row r="160" spans="1:10" x14ac:dyDescent="0.25">
      <c r="A160" s="55"/>
      <c r="B160" s="55"/>
      <c r="C160" s="56"/>
      <c r="D160" s="56"/>
      <c r="E160" s="55"/>
      <c r="F160" s="55"/>
      <c r="G160" s="55"/>
      <c r="H160" s="55"/>
      <c r="I160" s="55"/>
      <c r="J160" s="55"/>
    </row>
    <row r="161" spans="1:10" x14ac:dyDescent="0.25">
      <c r="A161" s="55"/>
      <c r="B161" s="55"/>
      <c r="C161" s="56"/>
      <c r="D161" s="56"/>
      <c r="E161" s="55"/>
      <c r="F161" s="55"/>
      <c r="G161" s="55"/>
      <c r="H161" s="55"/>
      <c r="I161" s="55"/>
      <c r="J161" s="55"/>
    </row>
    <row r="162" spans="1:10" ht="195" customHeight="1" x14ac:dyDescent="0.25">
      <c r="A162" s="60"/>
      <c r="B162" s="55"/>
      <c r="C162" s="58"/>
      <c r="D162" s="58"/>
      <c r="E162" s="58"/>
      <c r="F162" s="57"/>
      <c r="G162" s="57"/>
      <c r="H162" s="57"/>
      <c r="I162" s="57"/>
      <c r="J162" s="57"/>
    </row>
    <row r="163" spans="1:10" x14ac:dyDescent="0.25">
      <c r="A163" s="57"/>
      <c r="B163" s="55"/>
      <c r="C163" s="58"/>
      <c r="D163" s="58"/>
      <c r="E163" s="58"/>
      <c r="F163" s="57"/>
      <c r="G163" s="57"/>
      <c r="H163" s="57"/>
      <c r="I163" s="57"/>
      <c r="J163" s="57"/>
    </row>
    <row r="164" spans="1:10" x14ac:dyDescent="0.25">
      <c r="A164" s="57"/>
      <c r="B164" s="57"/>
      <c r="C164" s="56"/>
      <c r="D164" s="56"/>
      <c r="E164" s="55"/>
      <c r="F164" s="57"/>
      <c r="G164" s="57"/>
      <c r="H164" s="57"/>
      <c r="I164" s="57"/>
      <c r="J164" s="57"/>
    </row>
    <row r="165" spans="1:10" ht="171" customHeight="1" x14ac:dyDescent="0.25">
      <c r="A165" s="57"/>
      <c r="B165" s="57"/>
      <c r="C165" s="58"/>
      <c r="D165" s="58"/>
      <c r="E165" s="58"/>
      <c r="F165" s="57"/>
      <c r="G165" s="57"/>
      <c r="H165" s="57"/>
      <c r="I165" s="57"/>
      <c r="J165" s="57"/>
    </row>
    <row r="166" spans="1:10" x14ac:dyDescent="0.25">
      <c r="A166" s="57"/>
      <c r="B166" s="57"/>
      <c r="C166" s="58"/>
      <c r="D166" s="58"/>
      <c r="E166" s="58"/>
      <c r="F166" s="57"/>
      <c r="G166" s="57"/>
      <c r="H166" s="57"/>
      <c r="I166" s="57"/>
      <c r="J166" s="57"/>
    </row>
    <row r="167" spans="1:10" x14ac:dyDescent="0.25">
      <c r="A167" s="55"/>
      <c r="B167" s="55"/>
      <c r="C167" s="56"/>
      <c r="D167" s="61"/>
      <c r="E167" s="59"/>
      <c r="F167" s="59"/>
      <c r="G167" s="55"/>
      <c r="H167" s="55"/>
      <c r="I167" s="55"/>
      <c r="J167" s="55"/>
    </row>
    <row r="168" spans="1:10" x14ac:dyDescent="0.25">
      <c r="A168" s="55"/>
      <c r="B168" s="55"/>
      <c r="C168" s="56"/>
      <c r="D168" s="56"/>
      <c r="E168" s="59"/>
      <c r="F168" s="59"/>
      <c r="G168" s="55"/>
      <c r="H168" s="55"/>
      <c r="I168" s="55"/>
      <c r="J168" s="55"/>
    </row>
    <row r="169" spans="1:10" x14ac:dyDescent="0.25">
      <c r="A169" s="57"/>
      <c r="B169" s="57"/>
      <c r="C169" s="58"/>
      <c r="D169" s="58"/>
      <c r="E169" s="58"/>
      <c r="F169" s="59"/>
      <c r="G169" s="57"/>
      <c r="H169" s="57"/>
      <c r="I169" s="57"/>
      <c r="J169" s="57"/>
    </row>
    <row r="170" spans="1:10" x14ac:dyDescent="0.25">
      <c r="A170" s="57"/>
      <c r="B170" s="57"/>
      <c r="C170" s="58"/>
      <c r="D170" s="58"/>
      <c r="E170" s="58"/>
      <c r="F170" s="57"/>
      <c r="G170" s="57"/>
      <c r="H170" s="57"/>
      <c r="I170" s="57"/>
      <c r="J170" s="57"/>
    </row>
    <row r="171" spans="1:10" x14ac:dyDescent="0.25">
      <c r="A171" s="57"/>
      <c r="B171" s="57"/>
      <c r="C171" s="58"/>
      <c r="D171" s="58"/>
      <c r="E171" s="58"/>
      <c r="F171" s="59"/>
      <c r="G171" s="57"/>
      <c r="H171" s="57"/>
      <c r="I171" s="57"/>
      <c r="J171" s="57"/>
    </row>
    <row r="172" spans="1:10" x14ac:dyDescent="0.25">
      <c r="A172" s="57"/>
      <c r="B172" s="57"/>
      <c r="C172" s="58"/>
      <c r="D172" s="58"/>
      <c r="E172" s="58"/>
      <c r="F172" s="57"/>
      <c r="G172" s="57"/>
      <c r="H172" s="57"/>
      <c r="I172" s="57"/>
      <c r="J172" s="57"/>
    </row>
    <row r="173" spans="1:10" x14ac:dyDescent="0.25">
      <c r="A173" s="57"/>
      <c r="B173" s="57"/>
      <c r="C173" s="58"/>
      <c r="D173" s="58"/>
      <c r="E173" s="58"/>
      <c r="F173" s="57"/>
      <c r="G173" s="57"/>
      <c r="H173" s="57"/>
      <c r="I173" s="57"/>
      <c r="J173" s="57"/>
    </row>
    <row r="174" spans="1:10" x14ac:dyDescent="0.25">
      <c r="A174" s="55"/>
      <c r="B174" s="55"/>
      <c r="C174" s="56"/>
      <c r="D174" s="61"/>
      <c r="E174" s="59"/>
      <c r="F174" s="59"/>
      <c r="G174" s="55"/>
      <c r="H174" s="55"/>
      <c r="I174" s="55"/>
      <c r="J174" s="55"/>
    </row>
    <row r="175" spans="1:10" x14ac:dyDescent="0.25">
      <c r="A175" s="57"/>
      <c r="B175" s="57"/>
      <c r="C175" s="58"/>
      <c r="D175" s="58"/>
      <c r="E175" s="59"/>
      <c r="F175" s="59"/>
      <c r="G175" s="57"/>
      <c r="H175" s="57"/>
      <c r="I175" s="57"/>
      <c r="J175" s="57"/>
    </row>
    <row r="176" spans="1:10" ht="153" customHeight="1" x14ac:dyDescent="0.25">
      <c r="A176" s="57"/>
      <c r="B176" s="57"/>
      <c r="C176" s="58"/>
      <c r="D176" s="58"/>
      <c r="E176" s="58"/>
      <c r="F176" s="59"/>
      <c r="G176" s="57"/>
      <c r="H176" s="57"/>
      <c r="I176" s="57"/>
      <c r="J176" s="57"/>
    </row>
    <row r="177" spans="1:10" x14ac:dyDescent="0.25">
      <c r="A177" s="62"/>
      <c r="B177" s="57"/>
      <c r="C177" s="58"/>
      <c r="D177" s="58"/>
      <c r="E177" s="58"/>
      <c r="F177" s="57"/>
      <c r="G177" s="57"/>
      <c r="H177" s="57"/>
      <c r="I177" s="57"/>
      <c r="J177" s="57"/>
    </row>
    <row r="178" spans="1:10" ht="24.75" customHeight="1" x14ac:dyDescent="0.25">
      <c r="A178" s="57"/>
      <c r="B178" s="57"/>
      <c r="C178" s="58"/>
      <c r="D178" s="58"/>
      <c r="E178" s="59"/>
      <c r="F178" s="59"/>
      <c r="G178" s="57"/>
      <c r="H178" s="57"/>
      <c r="I178" s="57"/>
      <c r="J178" s="57"/>
    </row>
    <row r="179" spans="1:10" ht="141" customHeight="1" x14ac:dyDescent="0.25">
      <c r="A179" s="57"/>
      <c r="B179" s="57"/>
      <c r="C179" s="58"/>
      <c r="D179" s="58"/>
      <c r="E179" s="58"/>
      <c r="F179" s="59"/>
      <c r="G179" s="57"/>
      <c r="H179" s="57"/>
      <c r="I179" s="57"/>
      <c r="J179" s="57"/>
    </row>
    <row r="180" spans="1:10" x14ac:dyDescent="0.25">
      <c r="A180" s="57"/>
      <c r="B180" s="57"/>
      <c r="C180" s="58"/>
      <c r="D180" s="58"/>
      <c r="E180" s="58"/>
      <c r="F180" s="57"/>
      <c r="G180" s="57"/>
      <c r="H180" s="57"/>
      <c r="I180" s="57"/>
      <c r="J180" s="57"/>
    </row>
    <row r="181" spans="1:10" x14ac:dyDescent="0.25">
      <c r="A181" s="55"/>
      <c r="B181" s="55"/>
      <c r="C181" s="61"/>
      <c r="D181" s="61"/>
      <c r="E181" s="59"/>
      <c r="F181" s="59"/>
      <c r="G181" s="59"/>
      <c r="H181" s="59"/>
      <c r="I181" s="59"/>
      <c r="J181" s="59"/>
    </row>
    <row r="182" spans="1:10" x14ac:dyDescent="0.25">
      <c r="A182" s="63"/>
      <c r="B182" s="55"/>
      <c r="C182" s="56"/>
      <c r="D182" s="56"/>
      <c r="E182" s="55"/>
      <c r="F182" s="55"/>
      <c r="G182" s="55"/>
      <c r="H182" s="55"/>
      <c r="I182" s="55"/>
      <c r="J182" s="55"/>
    </row>
    <row r="183" spans="1:10" ht="20.25" customHeight="1" x14ac:dyDescent="0.25">
      <c r="A183" s="63"/>
      <c r="B183" s="55"/>
      <c r="C183" s="56"/>
      <c r="D183" s="56"/>
      <c r="E183" s="55"/>
      <c r="F183" s="55"/>
      <c r="G183" s="55"/>
      <c r="H183" s="55"/>
      <c r="I183" s="55"/>
      <c r="J183" s="55"/>
    </row>
    <row r="184" spans="1:10" x14ac:dyDescent="0.25">
      <c r="A184" s="57"/>
      <c r="B184" s="57"/>
      <c r="C184" s="58"/>
      <c r="D184" s="58"/>
      <c r="E184" s="58"/>
      <c r="F184" s="57"/>
      <c r="G184" s="57"/>
      <c r="H184" s="57"/>
      <c r="I184" s="57"/>
      <c r="J184" s="57"/>
    </row>
    <row r="185" spans="1:10" x14ac:dyDescent="0.25">
      <c r="A185" s="57"/>
      <c r="B185" s="57"/>
      <c r="C185" s="58"/>
      <c r="D185" s="58"/>
      <c r="E185" s="58"/>
      <c r="F185" s="57"/>
      <c r="G185" s="57"/>
      <c r="H185" s="57"/>
      <c r="I185" s="57"/>
      <c r="J185" s="57"/>
    </row>
    <row r="186" spans="1:10" x14ac:dyDescent="0.25">
      <c r="A186" s="55"/>
      <c r="B186" s="55"/>
      <c r="C186" s="56"/>
      <c r="D186" s="56"/>
      <c r="E186" s="55"/>
      <c r="F186" s="55"/>
      <c r="G186" s="55"/>
      <c r="H186" s="55"/>
      <c r="I186" s="55"/>
      <c r="J186" s="55"/>
    </row>
    <row r="187" spans="1:10" x14ac:dyDescent="0.25">
      <c r="A187" s="57"/>
      <c r="B187" s="57"/>
      <c r="C187" s="58"/>
      <c r="D187" s="58"/>
      <c r="E187" s="58"/>
      <c r="F187" s="57"/>
      <c r="G187" s="57"/>
      <c r="H187" s="57"/>
      <c r="I187" s="57"/>
      <c r="J187" s="57"/>
    </row>
    <row r="188" spans="1:10" x14ac:dyDescent="0.25">
      <c r="A188" s="57"/>
      <c r="B188" s="57"/>
      <c r="C188" s="58"/>
      <c r="D188" s="58"/>
      <c r="E188" s="58"/>
      <c r="F188" s="57"/>
      <c r="G188" s="57"/>
      <c r="H188" s="57"/>
      <c r="I188" s="57"/>
      <c r="J188" s="57"/>
    </row>
    <row r="189" spans="1:10" x14ac:dyDescent="0.25">
      <c r="A189" s="57"/>
      <c r="B189" s="57"/>
      <c r="C189" s="58"/>
      <c r="D189" s="58"/>
      <c r="E189" s="58"/>
      <c r="F189" s="57"/>
      <c r="G189" s="57"/>
      <c r="H189" s="57"/>
      <c r="I189" s="57"/>
      <c r="J189" s="57"/>
    </row>
    <row r="190" spans="1:10" x14ac:dyDescent="0.25">
      <c r="A190" s="55"/>
      <c r="B190" s="55"/>
      <c r="C190" s="56"/>
      <c r="D190" s="56"/>
      <c r="E190" s="55"/>
      <c r="F190" s="55"/>
      <c r="G190" s="55"/>
      <c r="H190" s="55"/>
      <c r="I190" s="55"/>
      <c r="J190" s="55"/>
    </row>
    <row r="191" spans="1:10" ht="295.5" customHeight="1" x14ac:dyDescent="0.25">
      <c r="A191" s="57"/>
      <c r="B191" s="55"/>
      <c r="C191" s="58"/>
      <c r="D191" s="58"/>
      <c r="E191" s="58"/>
      <c r="F191" s="57"/>
      <c r="G191" s="57"/>
      <c r="H191" s="57"/>
      <c r="I191" s="57"/>
      <c r="J191" s="57"/>
    </row>
    <row r="192" spans="1:10" x14ac:dyDescent="0.25">
      <c r="A192" s="64"/>
      <c r="B192" s="57"/>
      <c r="C192" s="58"/>
      <c r="D192" s="58"/>
      <c r="E192" s="58"/>
      <c r="F192" s="57"/>
      <c r="G192" s="57"/>
      <c r="H192" s="57"/>
      <c r="I192" s="57"/>
      <c r="J192" s="57"/>
    </row>
    <row r="193" spans="1:10" x14ac:dyDescent="0.25">
      <c r="A193" s="57"/>
      <c r="B193" s="57"/>
      <c r="C193" s="58"/>
      <c r="D193" s="58"/>
      <c r="E193" s="58"/>
      <c r="F193" s="57"/>
      <c r="G193" s="57"/>
      <c r="H193" s="57"/>
      <c r="I193" s="57"/>
      <c r="J193" s="57"/>
    </row>
    <row r="194" spans="1:10" x14ac:dyDescent="0.25">
      <c r="A194" s="57"/>
      <c r="B194" s="57"/>
      <c r="C194" s="58"/>
      <c r="D194" s="58"/>
      <c r="E194" s="58"/>
      <c r="F194" s="57"/>
      <c r="G194" s="57"/>
      <c r="H194" s="57"/>
      <c r="I194" s="57"/>
      <c r="J194" s="57"/>
    </row>
    <row r="195" spans="1:10" ht="51" customHeight="1" x14ac:dyDescent="0.25">
      <c r="A195" s="55"/>
      <c r="B195" s="55"/>
      <c r="C195" s="56"/>
      <c r="D195" s="56"/>
      <c r="E195" s="55"/>
      <c r="F195" s="55"/>
      <c r="G195" s="55"/>
      <c r="H195" s="55"/>
      <c r="I195" s="55"/>
      <c r="J195" s="55"/>
    </row>
    <row r="196" spans="1:10" x14ac:dyDescent="0.25">
      <c r="A196" s="57"/>
      <c r="B196" s="57"/>
      <c r="C196" s="58"/>
      <c r="D196" s="56"/>
      <c r="E196" s="55"/>
      <c r="F196" s="55"/>
      <c r="G196" s="57"/>
      <c r="H196" s="57"/>
      <c r="I196" s="57"/>
      <c r="J196" s="57"/>
    </row>
    <row r="197" spans="1:10" x14ac:dyDescent="0.25">
      <c r="A197" s="57"/>
      <c r="B197" s="57"/>
      <c r="C197" s="58"/>
      <c r="D197" s="58"/>
      <c r="E197" s="57"/>
      <c r="F197" s="57"/>
      <c r="G197" s="57"/>
      <c r="H197" s="57"/>
      <c r="I197" s="57"/>
      <c r="J197" s="57"/>
    </row>
    <row r="198" spans="1:10" ht="269.25" customHeight="1" x14ac:dyDescent="0.25">
      <c r="A198" s="57"/>
      <c r="B198" s="57"/>
      <c r="C198" s="58"/>
      <c r="D198" s="58"/>
      <c r="E198" s="58"/>
      <c r="F198" s="57"/>
      <c r="G198" s="57"/>
      <c r="H198" s="57"/>
      <c r="I198" s="57"/>
      <c r="J198" s="57"/>
    </row>
    <row r="199" spans="1:10" x14ac:dyDescent="0.25">
      <c r="A199" s="57"/>
      <c r="B199" s="57"/>
      <c r="C199" s="58"/>
      <c r="D199" s="58"/>
      <c r="E199" s="58"/>
      <c r="F199" s="57"/>
      <c r="G199" s="57"/>
      <c r="H199" s="57"/>
      <c r="I199" s="57"/>
      <c r="J199" s="57"/>
    </row>
    <row r="200" spans="1:10" x14ac:dyDescent="0.25">
      <c r="A200" s="57"/>
      <c r="B200" s="57"/>
      <c r="C200" s="58"/>
      <c r="D200" s="58"/>
      <c r="E200" s="58"/>
      <c r="F200" s="57"/>
      <c r="G200" s="57"/>
      <c r="H200" s="57"/>
      <c r="I200" s="57"/>
      <c r="J200" s="57"/>
    </row>
    <row r="201" spans="1:10" x14ac:dyDescent="0.25">
      <c r="A201" s="57"/>
      <c r="B201" s="57"/>
      <c r="C201" s="58"/>
      <c r="D201" s="58"/>
      <c r="E201" s="58"/>
      <c r="F201" s="57"/>
      <c r="G201" s="57"/>
      <c r="H201" s="57"/>
      <c r="I201" s="57"/>
      <c r="J201" s="57"/>
    </row>
    <row r="202" spans="1:10" x14ac:dyDescent="0.25">
      <c r="A202" s="57"/>
      <c r="B202" s="57"/>
      <c r="C202" s="58"/>
      <c r="D202" s="58"/>
      <c r="E202" s="58"/>
      <c r="F202" s="59"/>
      <c r="G202" s="57"/>
      <c r="H202" s="57"/>
      <c r="I202" s="57"/>
      <c r="J202" s="57"/>
    </row>
    <row r="203" spans="1:10" x14ac:dyDescent="0.25">
      <c r="A203" s="62"/>
      <c r="B203" s="57"/>
      <c r="C203" s="58"/>
      <c r="D203" s="58"/>
      <c r="E203" s="58"/>
      <c r="F203" s="57"/>
      <c r="G203" s="57"/>
      <c r="H203" s="57"/>
      <c r="I203" s="57"/>
      <c r="J203" s="57"/>
    </row>
    <row r="204" spans="1:10" ht="170.25" customHeight="1" x14ac:dyDescent="0.25">
      <c r="A204" s="57"/>
      <c r="B204" s="57"/>
      <c r="C204" s="58"/>
      <c r="D204" s="58"/>
      <c r="E204" s="58"/>
      <c r="F204" s="59"/>
      <c r="G204" s="57"/>
      <c r="H204" s="57"/>
      <c r="I204" s="57"/>
      <c r="J204" s="57"/>
    </row>
    <row r="205" spans="1:10" x14ac:dyDescent="0.25">
      <c r="A205" s="57"/>
      <c r="B205" s="57"/>
      <c r="C205" s="58"/>
      <c r="D205" s="58"/>
      <c r="E205" s="58"/>
      <c r="F205" s="57"/>
      <c r="G205" s="57"/>
      <c r="H205" s="57"/>
      <c r="I205" s="57"/>
      <c r="J205" s="57"/>
    </row>
    <row r="206" spans="1:10" x14ac:dyDescent="0.25">
      <c r="A206" s="55"/>
      <c r="B206" s="55"/>
      <c r="C206" s="56"/>
      <c r="D206" s="61"/>
      <c r="E206" s="59"/>
      <c r="F206" s="59"/>
      <c r="G206" s="55"/>
      <c r="H206" s="55"/>
      <c r="I206" s="55"/>
      <c r="J206" s="55"/>
    </row>
    <row r="207" spans="1:10" x14ac:dyDescent="0.25">
      <c r="A207" s="57"/>
      <c r="B207" s="57"/>
      <c r="C207" s="58"/>
      <c r="D207" s="58"/>
      <c r="E207" s="59"/>
      <c r="F207" s="59"/>
      <c r="G207" s="57"/>
      <c r="H207" s="57"/>
      <c r="I207" s="57"/>
      <c r="J207" s="57"/>
    </row>
    <row r="208" spans="1:10" x14ac:dyDescent="0.25">
      <c r="A208" s="57"/>
      <c r="B208" s="57"/>
      <c r="C208" s="58"/>
      <c r="D208" s="58"/>
      <c r="E208" s="58"/>
      <c r="F208" s="59"/>
      <c r="G208" s="57"/>
      <c r="H208" s="57"/>
      <c r="I208" s="57"/>
      <c r="J208" s="57"/>
    </row>
    <row r="209" spans="1:10" x14ac:dyDescent="0.25">
      <c r="A209" s="57"/>
      <c r="B209" s="57"/>
      <c r="C209" s="58"/>
      <c r="D209" s="58"/>
      <c r="E209" s="58"/>
      <c r="F209" s="59"/>
      <c r="G209" s="57"/>
      <c r="H209" s="57"/>
      <c r="I209" s="57"/>
      <c r="J209" s="57"/>
    </row>
    <row r="210" spans="1:10" x14ac:dyDescent="0.25">
      <c r="A210" s="57"/>
      <c r="B210" s="57"/>
      <c r="C210" s="58"/>
      <c r="D210" s="58"/>
      <c r="E210" s="58"/>
      <c r="F210" s="57"/>
      <c r="G210" s="57"/>
      <c r="H210" s="57"/>
      <c r="I210" s="57"/>
      <c r="J210" s="57"/>
    </row>
    <row r="211" spans="1:10" x14ac:dyDescent="0.25">
      <c r="A211" s="57"/>
      <c r="B211" s="57"/>
      <c r="C211" s="58"/>
      <c r="D211" s="58"/>
      <c r="E211" s="58"/>
      <c r="F211" s="57"/>
      <c r="G211" s="57"/>
      <c r="H211" s="57"/>
      <c r="I211" s="57"/>
      <c r="J211" s="57"/>
    </row>
    <row r="212" spans="1:10" x14ac:dyDescent="0.25">
      <c r="A212" s="55"/>
      <c r="B212" s="150"/>
      <c r="C212" s="150"/>
      <c r="D212" s="150"/>
      <c r="E212" s="150"/>
      <c r="F212" s="150"/>
      <c r="G212" s="65"/>
      <c r="H212" s="65"/>
      <c r="I212" s="65"/>
      <c r="J212" s="65"/>
    </row>
    <row r="213" spans="1:10" x14ac:dyDescent="0.25">
      <c r="A213" s="55"/>
      <c r="B213" s="150"/>
      <c r="C213" s="150"/>
      <c r="D213" s="150"/>
      <c r="E213" s="150"/>
      <c r="F213" s="150"/>
      <c r="G213" s="65"/>
      <c r="H213" s="65"/>
      <c r="I213" s="65"/>
      <c r="J213" s="65"/>
    </row>
    <row r="214" spans="1:10" ht="15.75" x14ac:dyDescent="0.25">
      <c r="A214" s="1"/>
    </row>
    <row r="215" spans="1:10" ht="15.75" x14ac:dyDescent="0.25">
      <c r="A215" s="1"/>
    </row>
    <row r="216" spans="1:10" ht="15.75" x14ac:dyDescent="0.25">
      <c r="A216" s="1"/>
    </row>
    <row r="217" spans="1:10" ht="15.75" x14ac:dyDescent="0.25">
      <c r="A217" s="1"/>
    </row>
    <row r="218" spans="1:10" ht="15.75" x14ac:dyDescent="0.25">
      <c r="A218" s="1"/>
    </row>
    <row r="219" spans="1:10" ht="15.75" x14ac:dyDescent="0.25">
      <c r="A219" s="1"/>
    </row>
    <row r="220" spans="1:10" ht="15.75" x14ac:dyDescent="0.25">
      <c r="A220" s="1"/>
    </row>
    <row r="221" spans="1:10" ht="15.75" x14ac:dyDescent="0.25">
      <c r="A221" s="1"/>
    </row>
    <row r="222" spans="1:10" ht="15.75" x14ac:dyDescent="0.25">
      <c r="A222" s="1"/>
    </row>
    <row r="223" spans="1:10" ht="15.75" x14ac:dyDescent="0.25">
      <c r="A223" s="1"/>
    </row>
    <row r="224" spans="1:10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ht="15.75" x14ac:dyDescent="0.25">
      <c r="A252" s="1"/>
    </row>
    <row r="253" spans="1:1" ht="15.75" x14ac:dyDescent="0.25">
      <c r="A253" s="1"/>
    </row>
    <row r="254" spans="1:1" x14ac:dyDescent="0.25">
      <c r="A254" s="26"/>
    </row>
    <row r="255" spans="1:1" ht="15.75" x14ac:dyDescent="0.25">
      <c r="A255" s="1"/>
    </row>
    <row r="256" spans="1:1" ht="15.75" x14ac:dyDescent="0.25">
      <c r="A256" s="1"/>
    </row>
    <row r="257" spans="1:7" ht="15.75" x14ac:dyDescent="0.25">
      <c r="A257" s="1"/>
    </row>
    <row r="258" spans="1:7" ht="15.75" x14ac:dyDescent="0.25">
      <c r="A258" s="1"/>
    </row>
    <row r="259" spans="1:7" ht="15.75" x14ac:dyDescent="0.25">
      <c r="A259" s="1"/>
    </row>
    <row r="260" spans="1:7" x14ac:dyDescent="0.25">
      <c r="A260" s="3"/>
    </row>
    <row r="261" spans="1:7" x14ac:dyDescent="0.25">
      <c r="A261" s="3"/>
    </row>
    <row r="262" spans="1:7" x14ac:dyDescent="0.25">
      <c r="A262" s="3"/>
    </row>
    <row r="263" spans="1:7" ht="15.75" x14ac:dyDescent="0.25">
      <c r="A263" s="4"/>
    </row>
    <row r="264" spans="1:7" ht="15.75" x14ac:dyDescent="0.25">
      <c r="A264" s="4"/>
    </row>
    <row r="265" spans="1:7" ht="15.75" x14ac:dyDescent="0.25">
      <c r="A265" s="4"/>
    </row>
    <row r="266" spans="1:7" ht="15.75" x14ac:dyDescent="0.25">
      <c r="A266" s="4"/>
    </row>
    <row r="267" spans="1:7" x14ac:dyDescent="0.25">
      <c r="A267" s="60"/>
      <c r="B267" s="60"/>
      <c r="C267" s="60"/>
      <c r="D267" s="168"/>
      <c r="E267" s="168"/>
      <c r="F267" s="66"/>
      <c r="G267" s="169"/>
    </row>
    <row r="268" spans="1:7" x14ac:dyDescent="0.25">
      <c r="A268" s="60"/>
      <c r="B268" s="60"/>
      <c r="C268" s="60"/>
      <c r="D268" s="168"/>
      <c r="E268" s="168"/>
      <c r="F268" s="66"/>
      <c r="G268" s="169"/>
    </row>
    <row r="269" spans="1:7" x14ac:dyDescent="0.25">
      <c r="A269" s="60"/>
      <c r="B269" s="60"/>
      <c r="C269" s="60"/>
      <c r="D269" s="168"/>
      <c r="E269" s="168"/>
      <c r="F269" s="67"/>
      <c r="G269" s="169"/>
    </row>
    <row r="270" spans="1:7" x14ac:dyDescent="0.25">
      <c r="A270" s="59"/>
      <c r="B270" s="59"/>
      <c r="C270" s="60"/>
      <c r="D270" s="168"/>
      <c r="E270" s="168"/>
      <c r="F270" s="67"/>
      <c r="G270" s="169"/>
    </row>
    <row r="271" spans="1:7" x14ac:dyDescent="0.25">
      <c r="A271" s="59"/>
      <c r="B271" s="59"/>
      <c r="C271" s="60"/>
      <c r="D271" s="168"/>
      <c r="E271" s="168"/>
      <c r="F271" s="67"/>
      <c r="G271" s="169"/>
    </row>
    <row r="272" spans="1:7" x14ac:dyDescent="0.25">
      <c r="A272" s="59"/>
      <c r="B272" s="59"/>
      <c r="C272" s="60"/>
      <c r="D272" s="168"/>
      <c r="E272" s="168"/>
      <c r="F272" s="67"/>
      <c r="G272" s="169"/>
    </row>
    <row r="273" spans="1:7" x14ac:dyDescent="0.25">
      <c r="A273" s="59"/>
      <c r="B273" s="59"/>
      <c r="C273" s="60"/>
      <c r="D273" s="168"/>
      <c r="E273" s="168"/>
      <c r="F273" s="67"/>
      <c r="G273" s="169"/>
    </row>
    <row r="274" spans="1:7" x14ac:dyDescent="0.25">
      <c r="A274" s="59"/>
      <c r="B274" s="59"/>
      <c r="C274" s="60"/>
      <c r="D274" s="168"/>
      <c r="E274" s="168"/>
      <c r="F274" s="67"/>
      <c r="G274" s="169"/>
    </row>
    <row r="275" spans="1:7" x14ac:dyDescent="0.25">
      <c r="A275" s="59"/>
      <c r="B275" s="59"/>
      <c r="C275" s="60"/>
      <c r="D275" s="168"/>
      <c r="E275" s="168"/>
      <c r="F275" s="67"/>
      <c r="G275" s="169"/>
    </row>
    <row r="276" spans="1:7" x14ac:dyDescent="0.25">
      <c r="A276" s="59"/>
      <c r="B276" s="59"/>
      <c r="C276" s="64"/>
      <c r="D276" s="66"/>
      <c r="E276" s="66"/>
      <c r="F276" s="67"/>
      <c r="G276" s="169"/>
    </row>
    <row r="277" spans="1:7" x14ac:dyDescent="0.25">
      <c r="A277" s="68"/>
      <c r="B277" s="69"/>
      <c r="C277" s="69"/>
      <c r="D277" s="68"/>
      <c r="E277" s="68"/>
      <c r="F277" s="68"/>
      <c r="G277" s="68"/>
    </row>
    <row r="278" spans="1:7" x14ac:dyDescent="0.25">
      <c r="A278" s="64"/>
      <c r="B278" s="64"/>
      <c r="C278" s="64"/>
      <c r="D278" s="60"/>
      <c r="E278" s="60"/>
      <c r="F278" s="60"/>
      <c r="G278" s="60"/>
    </row>
    <row r="279" spans="1:7" ht="152.25" customHeight="1" x14ac:dyDescent="0.25">
      <c r="A279" s="167"/>
      <c r="B279" s="167"/>
      <c r="C279" s="167"/>
      <c r="D279" s="168"/>
      <c r="E279" s="168"/>
      <c r="F279" s="168"/>
      <c r="G279" s="168"/>
    </row>
    <row r="280" spans="1:7" x14ac:dyDescent="0.25">
      <c r="A280" s="167"/>
      <c r="B280" s="167"/>
      <c r="C280" s="167"/>
      <c r="D280" s="168"/>
      <c r="E280" s="168"/>
      <c r="F280" s="168"/>
      <c r="G280" s="168"/>
    </row>
    <row r="281" spans="1:7" x14ac:dyDescent="0.25">
      <c r="A281" s="64"/>
      <c r="B281" s="64"/>
      <c r="C281" s="64"/>
      <c r="D281" s="60"/>
      <c r="E281" s="60"/>
      <c r="F281" s="60"/>
      <c r="G281" s="60"/>
    </row>
    <row r="282" spans="1:7" x14ac:dyDescent="0.25">
      <c r="A282" s="68"/>
      <c r="B282" s="69"/>
      <c r="C282" s="64"/>
      <c r="D282" s="68"/>
      <c r="E282" s="68"/>
      <c r="F282" s="68"/>
      <c r="G282" s="68"/>
    </row>
    <row r="283" spans="1:7" x14ac:dyDescent="0.25">
      <c r="A283" s="64"/>
      <c r="B283" s="64"/>
      <c r="C283" s="64"/>
      <c r="D283" s="60"/>
      <c r="E283" s="60"/>
      <c r="F283" s="60"/>
      <c r="G283" s="60"/>
    </row>
    <row r="284" spans="1:7" x14ac:dyDescent="0.25">
      <c r="A284" s="68"/>
      <c r="B284" s="69"/>
      <c r="C284" s="64"/>
      <c r="D284" s="68"/>
      <c r="E284" s="68"/>
      <c r="F284" s="68"/>
      <c r="G284" s="68"/>
    </row>
    <row r="285" spans="1:7" x14ac:dyDescent="0.25">
      <c r="A285" s="64"/>
      <c r="B285" s="64"/>
      <c r="C285" s="64"/>
      <c r="D285" s="60"/>
      <c r="E285" s="60"/>
      <c r="F285" s="60"/>
      <c r="G285" s="60"/>
    </row>
    <row r="286" spans="1:7" x14ac:dyDescent="0.25">
      <c r="A286" s="68"/>
      <c r="B286" s="69"/>
      <c r="C286" s="64"/>
      <c r="D286" s="68"/>
      <c r="E286" s="68"/>
      <c r="F286" s="68"/>
      <c r="G286" s="68"/>
    </row>
    <row r="287" spans="1:7" x14ac:dyDescent="0.25">
      <c r="A287" s="64"/>
      <c r="B287" s="64"/>
      <c r="C287" s="64"/>
      <c r="D287" s="60"/>
      <c r="E287" s="60"/>
      <c r="F287" s="60"/>
      <c r="G287" s="60"/>
    </row>
    <row r="288" spans="1:7" x14ac:dyDescent="0.25">
      <c r="A288" s="64"/>
      <c r="B288" s="64"/>
      <c r="C288" s="64"/>
      <c r="D288" s="60"/>
      <c r="E288" s="60"/>
      <c r="F288" s="60"/>
      <c r="G288" s="60"/>
    </row>
    <row r="289" spans="1:7" x14ac:dyDescent="0.25">
      <c r="A289" s="68"/>
      <c r="B289" s="69"/>
      <c r="C289" s="64"/>
      <c r="D289" s="68"/>
      <c r="E289" s="68"/>
      <c r="F289" s="68"/>
      <c r="G289" s="68"/>
    </row>
    <row r="290" spans="1:7" x14ac:dyDescent="0.25">
      <c r="A290" s="64"/>
      <c r="B290" s="64"/>
      <c r="C290" s="64"/>
      <c r="D290" s="60"/>
      <c r="E290" s="60"/>
      <c r="F290" s="60"/>
      <c r="G290" s="60"/>
    </row>
    <row r="291" spans="1:7" x14ac:dyDescent="0.25">
      <c r="A291" s="64"/>
      <c r="B291" s="64"/>
      <c r="C291" s="64"/>
      <c r="D291" s="60"/>
      <c r="E291" s="60"/>
      <c r="F291" s="60"/>
      <c r="G291" s="60"/>
    </row>
    <row r="292" spans="1:7" x14ac:dyDescent="0.25">
      <c r="A292" s="64"/>
      <c r="B292" s="64"/>
      <c r="C292" s="64"/>
      <c r="D292" s="60"/>
      <c r="E292" s="60"/>
      <c r="F292" s="60"/>
      <c r="G292" s="60"/>
    </row>
    <row r="293" spans="1:7" x14ac:dyDescent="0.25">
      <c r="A293" s="68"/>
      <c r="B293" s="69"/>
      <c r="C293" s="64"/>
      <c r="D293" s="68"/>
      <c r="E293" s="68"/>
      <c r="F293" s="68"/>
      <c r="G293" s="68"/>
    </row>
    <row r="294" spans="1:7" x14ac:dyDescent="0.25">
      <c r="A294" s="64"/>
      <c r="B294" s="64"/>
      <c r="C294" s="64"/>
      <c r="D294" s="60"/>
      <c r="E294" s="60"/>
      <c r="F294" s="60"/>
      <c r="G294" s="60"/>
    </row>
    <row r="295" spans="1:7" x14ac:dyDescent="0.25">
      <c r="A295" s="68"/>
      <c r="B295" s="69"/>
      <c r="C295" s="64"/>
      <c r="D295" s="68"/>
      <c r="E295" s="68"/>
      <c r="F295" s="68"/>
      <c r="G295" s="68"/>
    </row>
    <row r="296" spans="1:7" x14ac:dyDescent="0.25">
      <c r="A296" s="64"/>
      <c r="B296" s="64"/>
      <c r="C296" s="64"/>
      <c r="D296" s="60"/>
      <c r="E296" s="60"/>
      <c r="F296" s="60"/>
      <c r="G296" s="60"/>
    </row>
    <row r="297" spans="1:7" x14ac:dyDescent="0.25">
      <c r="A297" s="64"/>
      <c r="B297" s="64"/>
      <c r="C297" s="64"/>
      <c r="D297" s="60"/>
      <c r="E297" s="60"/>
      <c r="F297" s="60"/>
      <c r="G297" s="60"/>
    </row>
    <row r="298" spans="1:7" x14ac:dyDescent="0.25">
      <c r="A298" s="68"/>
      <c r="B298" s="69"/>
      <c r="C298" s="64"/>
      <c r="D298" s="68"/>
      <c r="E298" s="68"/>
      <c r="F298" s="68"/>
      <c r="G298" s="68"/>
    </row>
    <row r="299" spans="1:7" x14ac:dyDescent="0.25">
      <c r="A299" s="64"/>
      <c r="B299" s="64"/>
      <c r="C299" s="64"/>
      <c r="D299" s="60"/>
      <c r="E299" s="60"/>
      <c r="F299" s="60"/>
      <c r="G299" s="60"/>
    </row>
    <row r="300" spans="1:7" x14ac:dyDescent="0.25">
      <c r="A300" s="68"/>
      <c r="B300" s="69"/>
      <c r="C300" s="69"/>
      <c r="D300" s="68"/>
      <c r="E300" s="68"/>
      <c r="F300" s="68"/>
      <c r="G300" s="68"/>
    </row>
    <row r="301" spans="1:7" ht="15.75" x14ac:dyDescent="0.25">
      <c r="A301" s="27"/>
    </row>
    <row r="302" spans="1:7" ht="15.75" x14ac:dyDescent="0.25">
      <c r="A302" s="1"/>
    </row>
    <row r="303" spans="1:7" ht="15.75" x14ac:dyDescent="0.25">
      <c r="A303" s="1"/>
    </row>
    <row r="304" spans="1:7" ht="15.75" x14ac:dyDescent="0.25">
      <c r="A304" s="1"/>
    </row>
    <row r="305" spans="1:4" ht="15.75" x14ac:dyDescent="0.25">
      <c r="A305" s="1"/>
    </row>
    <row r="306" spans="1:4" x14ac:dyDescent="0.25">
      <c r="A306" s="26"/>
    </row>
    <row r="307" spans="1:4" x14ac:dyDescent="0.25">
      <c r="A307" s="28"/>
    </row>
    <row r="308" spans="1:4" x14ac:dyDescent="0.25">
      <c r="A308" s="28"/>
    </row>
    <row r="309" spans="1:4" x14ac:dyDescent="0.25">
      <c r="A309" s="28"/>
    </row>
    <row r="310" spans="1:4" ht="15.75" x14ac:dyDescent="0.25">
      <c r="A310" s="70"/>
      <c r="B310" s="70"/>
      <c r="C310" s="70"/>
      <c r="D310" s="70"/>
    </row>
    <row r="311" spans="1:4" ht="15.75" x14ac:dyDescent="0.25">
      <c r="A311" s="65"/>
      <c r="B311" s="71"/>
      <c r="C311" s="71"/>
      <c r="D311" s="71"/>
    </row>
    <row r="312" spans="1:4" ht="15.75" x14ac:dyDescent="0.25">
      <c r="A312" s="72"/>
      <c r="B312" s="70"/>
      <c r="C312" s="70"/>
      <c r="D312" s="70"/>
    </row>
    <row r="313" spans="1:4" ht="15.75" x14ac:dyDescent="0.25">
      <c r="A313" s="72"/>
      <c r="B313" s="70"/>
      <c r="C313" s="70"/>
      <c r="D313" s="70"/>
    </row>
    <row r="314" spans="1:4" ht="15.75" x14ac:dyDescent="0.25">
      <c r="A314" s="65"/>
      <c r="B314" s="71"/>
      <c r="C314" s="71"/>
      <c r="D314" s="71"/>
    </row>
    <row r="315" spans="1:4" ht="15.75" x14ac:dyDescent="0.25">
      <c r="A315" s="73"/>
      <c r="B315" s="71"/>
      <c r="C315" s="71"/>
      <c r="D315" s="71"/>
    </row>
    <row r="316" spans="1:4" ht="15.75" x14ac:dyDescent="0.25">
      <c r="A316" s="72"/>
      <c r="B316" s="70"/>
      <c r="C316" s="70"/>
      <c r="D316" s="70"/>
    </row>
    <row r="317" spans="1:4" ht="15.75" x14ac:dyDescent="0.25">
      <c r="A317" s="73"/>
      <c r="B317" s="71"/>
      <c r="C317" s="71"/>
      <c r="D317" s="71"/>
    </row>
    <row r="318" spans="1:4" ht="15.75" x14ac:dyDescent="0.25">
      <c r="A318" s="72"/>
      <c r="B318" s="70"/>
      <c r="C318" s="70"/>
      <c r="D318" s="70"/>
    </row>
    <row r="319" spans="1:4" ht="15.75" x14ac:dyDescent="0.25">
      <c r="A319" s="73"/>
      <c r="B319" s="71"/>
      <c r="C319" s="71"/>
      <c r="D319" s="71"/>
    </row>
    <row r="320" spans="1:4" ht="15.75" x14ac:dyDescent="0.25">
      <c r="A320" s="73"/>
      <c r="B320" s="71"/>
      <c r="C320" s="71"/>
      <c r="D320" s="71"/>
    </row>
    <row r="321" spans="1:4" ht="15.75" x14ac:dyDescent="0.25">
      <c r="A321" s="73"/>
      <c r="B321" s="71"/>
      <c r="C321" s="71"/>
      <c r="D321" s="71"/>
    </row>
    <row r="322" spans="1:4" ht="15.75" x14ac:dyDescent="0.25">
      <c r="A322" s="72"/>
      <c r="B322" s="70"/>
      <c r="C322" s="70"/>
      <c r="D322" s="70"/>
    </row>
    <row r="323" spans="1:4" ht="15.75" x14ac:dyDescent="0.25">
      <c r="A323" s="73"/>
      <c r="B323" s="71"/>
      <c r="C323" s="71"/>
      <c r="D323" s="71"/>
    </row>
    <row r="324" spans="1:4" ht="15.75" x14ac:dyDescent="0.25">
      <c r="A324" s="72"/>
      <c r="B324" s="70"/>
      <c r="C324" s="70"/>
      <c r="D324" s="70"/>
    </row>
    <row r="325" spans="1:4" ht="15.75" x14ac:dyDescent="0.25">
      <c r="A325" s="73"/>
      <c r="B325" s="71"/>
      <c r="C325" s="71"/>
      <c r="D325" s="71"/>
    </row>
    <row r="326" spans="1:4" ht="15.75" x14ac:dyDescent="0.25">
      <c r="A326" s="73"/>
      <c r="B326" s="71"/>
      <c r="C326" s="71"/>
      <c r="D326" s="71"/>
    </row>
    <row r="327" spans="1:4" ht="15.75" x14ac:dyDescent="0.25">
      <c r="A327" s="73"/>
      <c r="B327" s="71"/>
      <c r="C327" s="71"/>
      <c r="D327" s="71"/>
    </row>
    <row r="328" spans="1:4" ht="15.75" x14ac:dyDescent="0.25">
      <c r="A328" s="72"/>
      <c r="B328" s="70"/>
      <c r="C328" s="70"/>
      <c r="D328" s="70"/>
    </row>
    <row r="329" spans="1:4" ht="15.75" x14ac:dyDescent="0.25">
      <c r="A329" s="72"/>
      <c r="B329" s="70"/>
      <c r="C329" s="70"/>
      <c r="D329" s="70"/>
    </row>
    <row r="330" spans="1:4" ht="15.75" x14ac:dyDescent="0.25">
      <c r="A330" s="72"/>
      <c r="B330" s="70"/>
      <c r="C330" s="70"/>
      <c r="D330" s="70"/>
    </row>
    <row r="331" spans="1:4" ht="15.75" x14ac:dyDescent="0.25">
      <c r="A331" s="35"/>
    </row>
    <row r="332" spans="1:4" ht="15.75" x14ac:dyDescent="0.25">
      <c r="A332" s="35"/>
    </row>
    <row r="333" spans="1:4" ht="15.75" x14ac:dyDescent="0.25">
      <c r="A333" s="35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7"/>
    </row>
    <row r="337" spans="1:1" ht="15.75" x14ac:dyDescent="0.25">
      <c r="A337" s="37"/>
    </row>
    <row r="338" spans="1:1" ht="15.75" x14ac:dyDescent="0.25">
      <c r="A338" s="36"/>
    </row>
    <row r="339" spans="1:1" ht="15.75" x14ac:dyDescent="0.25">
      <c r="A339" s="36"/>
    </row>
    <row r="340" spans="1:1" ht="15.75" x14ac:dyDescent="0.25">
      <c r="A340" s="37"/>
    </row>
    <row r="341" spans="1:1" ht="15.75" x14ac:dyDescent="0.25">
      <c r="A341" s="37"/>
    </row>
    <row r="342" spans="1:1" ht="15.75" x14ac:dyDescent="0.25">
      <c r="A342" s="37"/>
    </row>
    <row r="343" spans="1:1" ht="15.75" x14ac:dyDescent="0.25">
      <c r="A343" s="37"/>
    </row>
    <row r="344" spans="1:1" ht="15.75" x14ac:dyDescent="0.25">
      <c r="A344" s="37"/>
    </row>
    <row r="345" spans="1:1" ht="15.75" x14ac:dyDescent="0.25">
      <c r="A345" s="37"/>
    </row>
    <row r="346" spans="1:1" ht="15.75" x14ac:dyDescent="0.25">
      <c r="A346" s="37"/>
    </row>
    <row r="347" spans="1:1" x14ac:dyDescent="0.25">
      <c r="A347" s="38" t="s">
        <v>132</v>
      </c>
    </row>
    <row r="348" spans="1:1" x14ac:dyDescent="0.25">
      <c r="A348" s="17"/>
    </row>
    <row r="349" spans="1:1" ht="15.75" x14ac:dyDescent="0.25">
      <c r="A349" s="1"/>
    </row>
    <row r="350" spans="1:1" ht="15.75" x14ac:dyDescent="0.25">
      <c r="A350" s="1"/>
    </row>
    <row r="351" spans="1:1" ht="15.75" x14ac:dyDescent="0.25">
      <c r="A351" s="1"/>
    </row>
    <row r="352" spans="1:1" ht="15.75" x14ac:dyDescent="0.25">
      <c r="A352" s="1"/>
    </row>
    <row r="353" spans="1:5" ht="15.75" x14ac:dyDescent="0.25">
      <c r="A353" s="1"/>
    </row>
    <row r="354" spans="1:5" x14ac:dyDescent="0.25">
      <c r="A354" s="39"/>
    </row>
    <row r="355" spans="1:5" ht="15.75" x14ac:dyDescent="0.25">
      <c r="A355" s="1"/>
    </row>
    <row r="356" spans="1:5" ht="15.75" x14ac:dyDescent="0.25">
      <c r="A356" s="4"/>
    </row>
    <row r="357" spans="1:5" ht="15.75" x14ac:dyDescent="0.25">
      <c r="A357" s="4"/>
    </row>
    <row r="358" spans="1:5" ht="15.75" x14ac:dyDescent="0.25">
      <c r="A358" s="4"/>
    </row>
    <row r="359" spans="1:5" x14ac:dyDescent="0.25">
      <c r="A359" s="57"/>
      <c r="B359" s="163"/>
      <c r="C359" s="163"/>
      <c r="D359" s="163"/>
      <c r="E359" s="163"/>
    </row>
    <row r="360" spans="1:5" x14ac:dyDescent="0.25">
      <c r="A360" s="57"/>
      <c r="B360" s="163"/>
      <c r="C360" s="57"/>
      <c r="D360" s="57"/>
      <c r="E360" s="163"/>
    </row>
    <row r="361" spans="1:5" x14ac:dyDescent="0.25">
      <c r="A361" s="57"/>
      <c r="B361" s="62"/>
      <c r="C361" s="57"/>
      <c r="D361" s="57"/>
      <c r="E361" s="74"/>
    </row>
    <row r="362" spans="1:5" x14ac:dyDescent="0.25">
      <c r="A362" s="57"/>
      <c r="B362" s="62"/>
      <c r="C362" s="57"/>
      <c r="D362" s="57"/>
      <c r="E362" s="57"/>
    </row>
    <row r="363" spans="1:5" x14ac:dyDescent="0.25">
      <c r="A363" s="57"/>
      <c r="B363" s="62"/>
      <c r="C363" s="57"/>
      <c r="D363" s="57"/>
      <c r="E363" s="57"/>
    </row>
    <row r="364" spans="1:5" x14ac:dyDescent="0.25">
      <c r="A364" s="57"/>
      <c r="B364" s="62"/>
      <c r="C364" s="57"/>
      <c r="D364" s="57"/>
      <c r="E364" s="57"/>
    </row>
    <row r="365" spans="1:5" x14ac:dyDescent="0.25">
      <c r="A365" s="57"/>
      <c r="B365" s="62"/>
      <c r="C365" s="57"/>
      <c r="D365" s="57"/>
      <c r="E365" s="57"/>
    </row>
    <row r="366" spans="1:5" x14ac:dyDescent="0.25">
      <c r="A366" s="57"/>
      <c r="B366" s="62"/>
      <c r="C366" s="57"/>
      <c r="D366" s="57"/>
      <c r="E366" s="57"/>
    </row>
    <row r="367" spans="1:5" x14ac:dyDescent="0.25">
      <c r="A367" s="57"/>
      <c r="B367" s="62"/>
      <c r="C367" s="57"/>
      <c r="D367" s="57"/>
      <c r="E367" s="74"/>
    </row>
    <row r="368" spans="1:5" x14ac:dyDescent="0.25">
      <c r="A368" s="57"/>
      <c r="B368" s="62"/>
      <c r="C368" s="57"/>
      <c r="D368" s="57"/>
      <c r="E368" s="57"/>
    </row>
    <row r="369" spans="1:5" x14ac:dyDescent="0.25">
      <c r="A369" s="57"/>
      <c r="B369" s="62"/>
      <c r="C369" s="57"/>
      <c r="D369" s="57"/>
      <c r="E369" s="57"/>
    </row>
    <row r="370" spans="1:5" x14ac:dyDescent="0.25">
      <c r="A370" s="57"/>
      <c r="B370" s="62"/>
      <c r="C370" s="57"/>
      <c r="D370" s="57"/>
      <c r="E370" s="57"/>
    </row>
    <row r="371" spans="1:5" x14ac:dyDescent="0.25">
      <c r="A371" s="57"/>
      <c r="B371" s="62"/>
      <c r="C371" s="57"/>
      <c r="D371" s="57"/>
      <c r="E371" s="57"/>
    </row>
    <row r="372" spans="1:5" ht="15.75" x14ac:dyDescent="0.25">
      <c r="A372" s="1"/>
    </row>
    <row r="373" spans="1:5" ht="15.75" x14ac:dyDescent="0.25">
      <c r="A373" s="1"/>
    </row>
    <row r="374" spans="1:5" ht="15.75" x14ac:dyDescent="0.25">
      <c r="A374" s="1"/>
    </row>
    <row r="375" spans="1:5" ht="15.75" x14ac:dyDescent="0.25">
      <c r="A375" s="1"/>
    </row>
    <row r="376" spans="1:5" ht="15.75" x14ac:dyDescent="0.25">
      <c r="A376" s="1"/>
    </row>
    <row r="377" spans="1:5" ht="15.75" x14ac:dyDescent="0.25">
      <c r="A377" s="1"/>
    </row>
    <row r="378" spans="1:5" ht="15.75" x14ac:dyDescent="0.25">
      <c r="A378" s="1"/>
    </row>
  </sheetData>
  <mergeCells count="53">
    <mergeCell ref="B130:B134"/>
    <mergeCell ref="A114:H114"/>
    <mergeCell ref="A115:H115"/>
    <mergeCell ref="A116:H116"/>
    <mergeCell ref="A117:H117"/>
    <mergeCell ref="A118:H118"/>
    <mergeCell ref="A119:H119"/>
    <mergeCell ref="A123:H123"/>
    <mergeCell ref="A124:H124"/>
    <mergeCell ref="A125:H125"/>
    <mergeCell ref="A126:H126"/>
    <mergeCell ref="A127:H127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212:B213"/>
    <mergeCell ref="C212:C213"/>
    <mergeCell ref="D212:D213"/>
    <mergeCell ref="E212:E213"/>
    <mergeCell ref="D267:E275"/>
    <mergeCell ref="B359:B360"/>
    <mergeCell ref="C359:D359"/>
    <mergeCell ref="E359:E360"/>
    <mergeCell ref="G267:G276"/>
    <mergeCell ref="F279:F280"/>
    <mergeCell ref="G279:G280"/>
    <mergeCell ref="A279:A280"/>
    <mergeCell ref="B279:B280"/>
    <mergeCell ref="C279:C280"/>
    <mergeCell ref="D279:D280"/>
    <mergeCell ref="E279:E280"/>
    <mergeCell ref="J130:J134"/>
    <mergeCell ref="F212:F213"/>
    <mergeCell ref="I130:I134"/>
    <mergeCell ref="A14:A25"/>
    <mergeCell ref="B14:B25"/>
    <mergeCell ref="C14:D24"/>
    <mergeCell ref="G14:G25"/>
    <mergeCell ref="A130:A134"/>
    <mergeCell ref="C130:C134"/>
    <mergeCell ref="D130:D134"/>
    <mergeCell ref="E130:E134"/>
    <mergeCell ref="F130:F134"/>
    <mergeCell ref="G130:H133"/>
    <mergeCell ref="E14:E25"/>
    <mergeCell ref="F14:F25"/>
    <mergeCell ref="H14:H25"/>
  </mergeCells>
  <pageMargins left="0.31496062992125984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zoomScale="110" zoomScaleNormal="110" workbookViewId="0">
      <selection activeCell="A13" sqref="A13:H13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10" customWidth="1"/>
    <col min="10" max="10" width="9.5703125" customWidth="1"/>
  </cols>
  <sheetData>
    <row r="1" spans="1:9" x14ac:dyDescent="0.25">
      <c r="A1" s="170" t="s">
        <v>175</v>
      </c>
      <c r="B1" s="170"/>
      <c r="C1" s="170"/>
      <c r="D1" s="170"/>
      <c r="E1" s="170"/>
      <c r="F1" s="170"/>
      <c r="G1" s="170"/>
      <c r="H1" s="170"/>
    </row>
    <row r="2" spans="1:9" x14ac:dyDescent="0.25">
      <c r="A2" s="170" t="s">
        <v>358</v>
      </c>
      <c r="B2" s="170"/>
      <c r="C2" s="170"/>
      <c r="D2" s="170"/>
      <c r="E2" s="170"/>
      <c r="F2" s="170"/>
      <c r="G2" s="170"/>
      <c r="H2" s="170"/>
      <c r="I2" s="170"/>
    </row>
    <row r="3" spans="1:9" x14ac:dyDescent="0.25">
      <c r="A3" s="170" t="s">
        <v>174</v>
      </c>
      <c r="B3" s="170"/>
      <c r="C3" s="170"/>
      <c r="D3" s="170"/>
      <c r="E3" s="170"/>
      <c r="F3" s="170"/>
      <c r="G3" s="170"/>
      <c r="H3" s="170"/>
    </row>
    <row r="4" spans="1:9" ht="2.25" customHeight="1" x14ac:dyDescent="0.25">
      <c r="A4" s="170"/>
      <c r="B4" s="170"/>
      <c r="C4" s="170"/>
      <c r="D4" s="170"/>
      <c r="E4" s="170"/>
      <c r="F4" s="170"/>
      <c r="G4" s="170"/>
      <c r="H4" s="170"/>
    </row>
    <row r="5" spans="1:9" hidden="1" x14ac:dyDescent="0.25">
      <c r="A5" s="170"/>
      <c r="B5" s="170"/>
      <c r="C5" s="170"/>
      <c r="D5" s="170"/>
      <c r="E5" s="170"/>
      <c r="F5" s="170"/>
      <c r="G5" s="170"/>
      <c r="H5" s="170"/>
    </row>
    <row r="6" spans="1:9" x14ac:dyDescent="0.25">
      <c r="A6" s="170" t="s">
        <v>353</v>
      </c>
      <c r="B6" s="170"/>
      <c r="C6" s="170"/>
      <c r="D6" s="170"/>
      <c r="E6" s="170"/>
      <c r="F6" s="170"/>
      <c r="G6" s="170"/>
      <c r="H6" s="170"/>
      <c r="I6" s="170"/>
    </row>
    <row r="7" spans="1:9" x14ac:dyDescent="0.25">
      <c r="A7" s="2"/>
    </row>
    <row r="8" spans="1:9" x14ac:dyDescent="0.25">
      <c r="A8" s="3" t="s">
        <v>57</v>
      </c>
    </row>
    <row r="9" spans="1:9" x14ac:dyDescent="0.25">
      <c r="A9" s="3" t="s">
        <v>58</v>
      </c>
    </row>
    <row r="10" spans="1:9" ht="15.75" x14ac:dyDescent="0.25">
      <c r="A10" s="171" t="s">
        <v>3</v>
      </c>
      <c r="B10" s="171"/>
      <c r="C10" s="171"/>
      <c r="D10" s="171"/>
      <c r="E10" s="171"/>
      <c r="F10" s="171"/>
      <c r="G10" s="171"/>
      <c r="H10" s="171"/>
    </row>
    <row r="11" spans="1:9" ht="15.75" x14ac:dyDescent="0.25">
      <c r="A11" s="171" t="s">
        <v>59</v>
      </c>
      <c r="B11" s="171"/>
      <c r="C11" s="171"/>
      <c r="D11" s="171"/>
      <c r="E11" s="171"/>
      <c r="F11" s="171"/>
      <c r="G11" s="171"/>
      <c r="H11" s="171"/>
    </row>
    <row r="12" spans="1:9" ht="15.75" x14ac:dyDescent="0.25">
      <c r="A12" s="171" t="s">
        <v>362</v>
      </c>
      <c r="B12" s="171"/>
      <c r="C12" s="171"/>
      <c r="D12" s="171"/>
      <c r="E12" s="171"/>
      <c r="F12" s="171"/>
      <c r="G12" s="171"/>
      <c r="H12" s="171"/>
    </row>
    <row r="13" spans="1:9" ht="15.75" x14ac:dyDescent="0.25">
      <c r="A13" s="171" t="s">
        <v>60</v>
      </c>
      <c r="B13" s="171"/>
      <c r="C13" s="171"/>
      <c r="D13" s="171"/>
      <c r="E13" s="171"/>
      <c r="F13" s="171"/>
      <c r="G13" s="171"/>
      <c r="H13" s="171"/>
    </row>
    <row r="14" spans="1:9" ht="15.75" x14ac:dyDescent="0.25">
      <c r="A14" s="171" t="s">
        <v>176</v>
      </c>
      <c r="B14" s="171"/>
      <c r="C14" s="171"/>
      <c r="D14" s="171"/>
      <c r="E14" s="171"/>
      <c r="F14" s="171"/>
      <c r="G14" s="171"/>
      <c r="H14" s="171"/>
    </row>
    <row r="15" spans="1:9" ht="15.75" x14ac:dyDescent="0.25">
      <c r="A15" s="4"/>
    </row>
    <row r="16" spans="1:9" ht="16.5" thickBot="1" x14ac:dyDescent="0.3">
      <c r="A16" s="4"/>
    </row>
    <row r="17" spans="1:10" x14ac:dyDescent="0.25">
      <c r="A17" s="172" t="s">
        <v>61</v>
      </c>
      <c r="B17" s="151" t="s">
        <v>177</v>
      </c>
      <c r="C17" s="172" t="s">
        <v>62</v>
      </c>
      <c r="D17" s="172" t="s">
        <v>63</v>
      </c>
      <c r="E17" s="172" t="s">
        <v>64</v>
      </c>
      <c r="F17" s="172" t="s">
        <v>65</v>
      </c>
      <c r="G17" s="175" t="s">
        <v>193</v>
      </c>
      <c r="H17" s="176"/>
      <c r="I17" s="181" t="s">
        <v>343</v>
      </c>
      <c r="J17" s="181" t="s">
        <v>66</v>
      </c>
    </row>
    <row r="18" spans="1:10" ht="4.5" customHeight="1" thickBot="1" x14ac:dyDescent="0.3">
      <c r="A18" s="173"/>
      <c r="B18" s="152"/>
      <c r="C18" s="173"/>
      <c r="D18" s="173"/>
      <c r="E18" s="173"/>
      <c r="F18" s="173"/>
      <c r="G18" s="177"/>
      <c r="H18" s="178"/>
      <c r="I18" s="182"/>
      <c r="J18" s="182"/>
    </row>
    <row r="19" spans="1:10" hidden="1" x14ac:dyDescent="0.25">
      <c r="A19" s="173"/>
      <c r="B19" s="152"/>
      <c r="C19" s="173"/>
      <c r="D19" s="173"/>
      <c r="E19" s="173"/>
      <c r="F19" s="173"/>
      <c r="G19" s="177"/>
      <c r="H19" s="178"/>
      <c r="I19" s="182"/>
      <c r="J19" s="182"/>
    </row>
    <row r="20" spans="1:10" ht="15.75" hidden="1" thickBot="1" x14ac:dyDescent="0.3">
      <c r="A20" s="173"/>
      <c r="B20" s="152"/>
      <c r="C20" s="173"/>
      <c r="D20" s="173"/>
      <c r="E20" s="173"/>
      <c r="F20" s="173"/>
      <c r="G20" s="179"/>
      <c r="H20" s="180"/>
      <c r="I20" s="182"/>
      <c r="J20" s="182"/>
    </row>
    <row r="21" spans="1:10" ht="90.75" customHeight="1" thickBot="1" x14ac:dyDescent="0.3">
      <c r="A21" s="174"/>
      <c r="B21" s="153"/>
      <c r="C21" s="174"/>
      <c r="D21" s="174"/>
      <c r="E21" s="174"/>
      <c r="F21" s="174"/>
      <c r="G21" s="97" t="s">
        <v>67</v>
      </c>
      <c r="H21" s="97" t="s">
        <v>68</v>
      </c>
      <c r="I21" s="183"/>
      <c r="J21" s="183"/>
    </row>
    <row r="22" spans="1:10" ht="15.75" thickBot="1" x14ac:dyDescent="0.3">
      <c r="A22" s="20">
        <v>1</v>
      </c>
      <c r="B22" s="21">
        <v>2</v>
      </c>
      <c r="C22" s="21">
        <v>3</v>
      </c>
      <c r="D22" s="21">
        <v>4</v>
      </c>
      <c r="E22" s="21">
        <v>5</v>
      </c>
      <c r="F22" s="21">
        <v>6</v>
      </c>
      <c r="G22" s="21">
        <v>7</v>
      </c>
      <c r="H22" s="21">
        <v>8</v>
      </c>
      <c r="I22" s="21">
        <v>9</v>
      </c>
      <c r="J22" s="21">
        <v>10</v>
      </c>
    </row>
    <row r="23" spans="1:10" ht="40.5" customHeight="1" thickBot="1" x14ac:dyDescent="0.3">
      <c r="A23" s="43" t="s">
        <v>69</v>
      </c>
      <c r="B23" s="22">
        <v>914</v>
      </c>
      <c r="C23" s="22"/>
      <c r="D23" s="22"/>
      <c r="E23" s="22"/>
      <c r="F23" s="22"/>
      <c r="G23" s="22">
        <f>SUM(G24+G43+G47+G55+G66+G92+G101)</f>
        <v>6153.1</v>
      </c>
      <c r="H23" s="91">
        <f>SUM(H24+H43+H47+H55+H66+H92+H101)</f>
        <v>25424.287</v>
      </c>
      <c r="I23" s="91">
        <f>SUM(I24+I43+I47+I55+I66+I92+I101)</f>
        <v>17764.63</v>
      </c>
      <c r="J23" s="91">
        <f>SUM(I23/H23*100)</f>
        <v>69.872677255413308</v>
      </c>
    </row>
    <row r="24" spans="1:10" ht="25.5" customHeight="1" thickBot="1" x14ac:dyDescent="0.3">
      <c r="A24" s="43" t="s">
        <v>70</v>
      </c>
      <c r="B24" s="22"/>
      <c r="C24" s="49" t="s">
        <v>178</v>
      </c>
      <c r="D24" s="22"/>
      <c r="E24" s="22"/>
      <c r="F24" s="22"/>
      <c r="G24" s="22">
        <f>SUM(G25+G29+G37)</f>
        <v>4374.6000000000004</v>
      </c>
      <c r="H24" s="22">
        <f t="shared" ref="H24:I24" si="0">SUM(H25+H29+H37)</f>
        <v>11071.6</v>
      </c>
      <c r="I24" s="22">
        <f t="shared" si="0"/>
        <v>7996.3</v>
      </c>
      <c r="J24" s="91">
        <f>SUM(I24/H24*100)</f>
        <v>72.223526861519559</v>
      </c>
    </row>
    <row r="25" spans="1:10" ht="18.75" customHeight="1" thickBot="1" x14ac:dyDescent="0.3">
      <c r="A25" s="40" t="s">
        <v>71</v>
      </c>
      <c r="B25" s="19"/>
      <c r="C25" s="50" t="s">
        <v>178</v>
      </c>
      <c r="D25" s="50" t="s">
        <v>179</v>
      </c>
      <c r="E25" s="19"/>
      <c r="F25" s="19"/>
      <c r="G25" s="19">
        <f>SUM(G26)</f>
        <v>796.1</v>
      </c>
      <c r="H25" s="25">
        <f t="shared" ref="H25:I25" si="1">SUM(H26)</f>
        <v>761.1</v>
      </c>
      <c r="I25" s="25">
        <f t="shared" si="1"/>
        <v>760.7</v>
      </c>
      <c r="J25" s="91">
        <f t="shared" ref="J25:J142" si="2">SUM(I25/H25*100)</f>
        <v>99.947444488240706</v>
      </c>
    </row>
    <row r="26" spans="1:10" ht="27.75" customHeight="1" thickBot="1" x14ac:dyDescent="0.3">
      <c r="A26" s="100" t="s">
        <v>72</v>
      </c>
      <c r="B26" s="19"/>
      <c r="C26" s="50" t="s">
        <v>178</v>
      </c>
      <c r="D26" s="50" t="s">
        <v>179</v>
      </c>
      <c r="E26" s="50" t="s">
        <v>222</v>
      </c>
      <c r="F26" s="19"/>
      <c r="G26" s="19">
        <f>SUM(G27)</f>
        <v>796.1</v>
      </c>
      <c r="H26" s="25">
        <f t="shared" ref="H26:I26" si="3">SUM(H27)</f>
        <v>761.1</v>
      </c>
      <c r="I26" s="25">
        <f t="shared" si="3"/>
        <v>760.7</v>
      </c>
      <c r="J26" s="91">
        <f t="shared" si="2"/>
        <v>99.947444488240706</v>
      </c>
    </row>
    <row r="27" spans="1:10" ht="155.25" customHeight="1" thickBot="1" x14ac:dyDescent="0.3">
      <c r="A27" s="112" t="s">
        <v>220</v>
      </c>
      <c r="B27" s="19"/>
      <c r="C27" s="50" t="s">
        <v>178</v>
      </c>
      <c r="D27" s="50" t="s">
        <v>179</v>
      </c>
      <c r="E27" s="50" t="s">
        <v>223</v>
      </c>
      <c r="F27" s="19"/>
      <c r="G27" s="19">
        <f>SUM(G28)</f>
        <v>796.1</v>
      </c>
      <c r="H27" s="25">
        <f t="shared" ref="H27:I27" si="4">SUM(H28)</f>
        <v>761.1</v>
      </c>
      <c r="I27" s="25">
        <f t="shared" si="4"/>
        <v>760.7</v>
      </c>
      <c r="J27" s="91">
        <f t="shared" si="2"/>
        <v>99.947444488240706</v>
      </c>
    </row>
    <row r="28" spans="1:10" ht="83.25" customHeight="1" thickBot="1" x14ac:dyDescent="0.3">
      <c r="A28" s="108" t="s">
        <v>73</v>
      </c>
      <c r="B28" s="19"/>
      <c r="C28" s="50" t="s">
        <v>178</v>
      </c>
      <c r="D28" s="50" t="s">
        <v>179</v>
      </c>
      <c r="E28" s="50" t="s">
        <v>223</v>
      </c>
      <c r="F28" s="19">
        <v>100</v>
      </c>
      <c r="G28" s="19">
        <v>796.1</v>
      </c>
      <c r="H28" s="19">
        <v>761.1</v>
      </c>
      <c r="I28" s="19">
        <v>760.7</v>
      </c>
      <c r="J28" s="91">
        <f t="shared" si="2"/>
        <v>99.947444488240706</v>
      </c>
    </row>
    <row r="29" spans="1:10" ht="154.5" customHeight="1" thickBot="1" x14ac:dyDescent="0.3">
      <c r="A29" s="115" t="s">
        <v>221</v>
      </c>
      <c r="B29" s="19"/>
      <c r="C29" s="50" t="s">
        <v>178</v>
      </c>
      <c r="D29" s="50" t="s">
        <v>180</v>
      </c>
      <c r="E29" s="50" t="s">
        <v>224</v>
      </c>
      <c r="F29" s="8"/>
      <c r="G29" s="19">
        <f>SUM(G30+G31+G33+G34+G35+G36+G32)</f>
        <v>3498.5</v>
      </c>
      <c r="H29" s="110">
        <f t="shared" ref="H29:J29" si="5">SUM(H30+H31+H33+H34+H35+H36+H32)</f>
        <v>9682.5</v>
      </c>
      <c r="I29" s="110">
        <f t="shared" si="5"/>
        <v>6695.2000000000007</v>
      </c>
      <c r="J29" s="110">
        <f t="shared" si="5"/>
        <v>255.59035263777193</v>
      </c>
    </row>
    <row r="30" spans="1:10" ht="84" customHeight="1" thickBot="1" x14ac:dyDescent="0.3">
      <c r="A30" s="108" t="s">
        <v>74</v>
      </c>
      <c r="B30" s="19"/>
      <c r="C30" s="50" t="s">
        <v>178</v>
      </c>
      <c r="D30" s="50" t="s">
        <v>180</v>
      </c>
      <c r="E30" s="50" t="s">
        <v>224</v>
      </c>
      <c r="F30" s="19">
        <v>100</v>
      </c>
      <c r="G30" s="19">
        <v>2076.5</v>
      </c>
      <c r="H30" s="19">
        <v>3531.5</v>
      </c>
      <c r="I30" s="19">
        <v>3006.9</v>
      </c>
      <c r="J30" s="91">
        <f t="shared" si="2"/>
        <v>85.145122469205731</v>
      </c>
    </row>
    <row r="31" spans="1:10" ht="31.5" customHeight="1" thickBot="1" x14ac:dyDescent="0.3">
      <c r="A31" s="100" t="s">
        <v>75</v>
      </c>
      <c r="B31" s="19"/>
      <c r="C31" s="50" t="s">
        <v>178</v>
      </c>
      <c r="D31" s="50" t="s">
        <v>180</v>
      </c>
      <c r="E31" s="50" t="s">
        <v>224</v>
      </c>
      <c r="F31" s="19">
        <v>200</v>
      </c>
      <c r="G31" s="19">
        <v>1340</v>
      </c>
      <c r="H31" s="19">
        <v>2392.5</v>
      </c>
      <c r="I31" s="19">
        <v>2190.3000000000002</v>
      </c>
      <c r="J31" s="91">
        <f t="shared" si="2"/>
        <v>91.548589341692804</v>
      </c>
    </row>
    <row r="32" spans="1:10" ht="34.5" customHeight="1" thickBot="1" x14ac:dyDescent="0.3">
      <c r="A32" s="108" t="s">
        <v>295</v>
      </c>
      <c r="B32" s="110"/>
      <c r="C32" s="50" t="s">
        <v>178</v>
      </c>
      <c r="D32" s="50" t="s">
        <v>180</v>
      </c>
      <c r="E32" s="50" t="s">
        <v>224</v>
      </c>
      <c r="F32" s="110">
        <v>400</v>
      </c>
      <c r="G32" s="110"/>
      <c r="H32" s="110">
        <v>3676.5</v>
      </c>
      <c r="I32" s="110">
        <v>1466.8</v>
      </c>
      <c r="J32" s="91">
        <f t="shared" si="2"/>
        <v>39.896640826873387</v>
      </c>
    </row>
    <row r="33" spans="1:10" ht="18" customHeight="1" thickBot="1" x14ac:dyDescent="0.3">
      <c r="A33" s="40" t="s">
        <v>76</v>
      </c>
      <c r="B33" s="19"/>
      <c r="C33" s="50" t="s">
        <v>178</v>
      </c>
      <c r="D33" s="50" t="s">
        <v>180</v>
      </c>
      <c r="E33" s="50" t="s">
        <v>224</v>
      </c>
      <c r="F33" s="19">
        <v>800</v>
      </c>
      <c r="G33" s="19">
        <v>80</v>
      </c>
      <c r="H33" s="19">
        <v>80</v>
      </c>
      <c r="I33" s="19">
        <v>31.2</v>
      </c>
      <c r="J33" s="91">
        <f t="shared" si="2"/>
        <v>39</v>
      </c>
    </row>
    <row r="34" spans="1:10" ht="191.25" customHeight="1" thickBot="1" x14ac:dyDescent="0.3">
      <c r="A34" s="113" t="s">
        <v>225</v>
      </c>
      <c r="B34" s="98"/>
      <c r="C34" s="50" t="s">
        <v>178</v>
      </c>
      <c r="D34" s="50" t="s">
        <v>180</v>
      </c>
      <c r="E34" s="50" t="s">
        <v>228</v>
      </c>
      <c r="F34" s="98">
        <v>200</v>
      </c>
      <c r="G34" s="98">
        <v>1</v>
      </c>
      <c r="H34" s="98">
        <v>1</v>
      </c>
      <c r="I34" s="98"/>
      <c r="J34" s="91"/>
    </row>
    <row r="35" spans="1:10" ht="192" customHeight="1" thickBot="1" x14ac:dyDescent="0.3">
      <c r="A35" s="113" t="s">
        <v>226</v>
      </c>
      <c r="B35" s="98"/>
      <c r="C35" s="50" t="s">
        <v>178</v>
      </c>
      <c r="D35" s="50" t="s">
        <v>180</v>
      </c>
      <c r="E35" s="50" t="s">
        <v>229</v>
      </c>
      <c r="F35" s="98">
        <v>200</v>
      </c>
      <c r="G35" s="98">
        <v>0.5</v>
      </c>
      <c r="H35" s="98">
        <v>0.5</v>
      </c>
      <c r="I35" s="98"/>
      <c r="J35" s="91"/>
    </row>
    <row r="36" spans="1:10" ht="191.25" customHeight="1" thickBot="1" x14ac:dyDescent="0.3">
      <c r="A36" s="113" t="s">
        <v>227</v>
      </c>
      <c r="B36" s="98"/>
      <c r="C36" s="50" t="s">
        <v>178</v>
      </c>
      <c r="D36" s="50" t="s">
        <v>180</v>
      </c>
      <c r="E36" s="50" t="s">
        <v>230</v>
      </c>
      <c r="F36" s="98">
        <v>200</v>
      </c>
      <c r="G36" s="98">
        <v>0.5</v>
      </c>
      <c r="H36" s="98">
        <v>0.5</v>
      </c>
      <c r="I36" s="98"/>
      <c r="J36" s="91"/>
    </row>
    <row r="37" spans="1:10" ht="28.5" customHeight="1" thickBot="1" x14ac:dyDescent="0.3">
      <c r="A37" s="40" t="s">
        <v>77</v>
      </c>
      <c r="B37" s="19"/>
      <c r="C37" s="50" t="s">
        <v>178</v>
      </c>
      <c r="D37" s="50">
        <v>13</v>
      </c>
      <c r="E37" s="50"/>
      <c r="F37" s="19"/>
      <c r="G37" s="19">
        <f>SUM(G38)</f>
        <v>80</v>
      </c>
      <c r="H37" s="25">
        <f t="shared" ref="H37:I37" si="6">SUM(H38)</f>
        <v>628</v>
      </c>
      <c r="I37" s="106">
        <f t="shared" si="6"/>
        <v>540.4</v>
      </c>
      <c r="J37" s="91">
        <f t="shared" si="2"/>
        <v>86.050955414012734</v>
      </c>
    </row>
    <row r="38" spans="1:10" ht="51" customHeight="1" thickBot="1" x14ac:dyDescent="0.3">
      <c r="A38" s="108" t="s">
        <v>78</v>
      </c>
      <c r="B38" s="19"/>
      <c r="C38" s="50" t="s">
        <v>178</v>
      </c>
      <c r="D38" s="50">
        <v>13</v>
      </c>
      <c r="E38" s="50" t="s">
        <v>222</v>
      </c>
      <c r="F38" s="8"/>
      <c r="G38" s="19">
        <f>SUM(G39)</f>
        <v>80</v>
      </c>
      <c r="H38" s="25">
        <f t="shared" ref="H38:I38" si="7">SUM(H39)</f>
        <v>628</v>
      </c>
      <c r="I38" s="106">
        <f t="shared" si="7"/>
        <v>540.4</v>
      </c>
      <c r="J38" s="91">
        <f t="shared" si="2"/>
        <v>86.050955414012734</v>
      </c>
    </row>
    <row r="39" spans="1:10" ht="179.25" customHeight="1" thickBot="1" x14ac:dyDescent="0.3">
      <c r="A39" s="115" t="s">
        <v>232</v>
      </c>
      <c r="B39" s="19"/>
      <c r="C39" s="50" t="s">
        <v>178</v>
      </c>
      <c r="D39" s="50">
        <v>13</v>
      </c>
      <c r="E39" s="50" t="s">
        <v>231</v>
      </c>
      <c r="F39" s="19"/>
      <c r="G39" s="19">
        <f>SUM(G40+G41+G42)</f>
        <v>80</v>
      </c>
      <c r="H39" s="25">
        <f t="shared" ref="H39:I39" si="8">SUM(H40+H41+H42)</f>
        <v>628</v>
      </c>
      <c r="I39" s="106">
        <f t="shared" si="8"/>
        <v>540.4</v>
      </c>
      <c r="J39" s="91">
        <f t="shared" si="2"/>
        <v>86.050955414012734</v>
      </c>
    </row>
    <row r="40" spans="1:10" ht="30.75" customHeight="1" thickBot="1" x14ac:dyDescent="0.3">
      <c r="A40" s="40" t="s">
        <v>75</v>
      </c>
      <c r="B40" s="19"/>
      <c r="C40" s="50" t="s">
        <v>178</v>
      </c>
      <c r="D40" s="50">
        <v>13</v>
      </c>
      <c r="E40" s="50" t="s">
        <v>231</v>
      </c>
      <c r="F40" s="19">
        <v>200</v>
      </c>
      <c r="G40" s="19">
        <v>20</v>
      </c>
      <c r="H40" s="19">
        <v>568</v>
      </c>
      <c r="I40" s="19">
        <v>484.4</v>
      </c>
      <c r="J40" s="91">
        <f t="shared" si="2"/>
        <v>85.281690140845072</v>
      </c>
    </row>
    <row r="41" spans="1:10" ht="20.25" customHeight="1" thickBot="1" x14ac:dyDescent="0.3">
      <c r="A41" s="40" t="s">
        <v>79</v>
      </c>
      <c r="B41" s="19"/>
      <c r="C41" s="50" t="s">
        <v>178</v>
      </c>
      <c r="D41" s="50">
        <v>13</v>
      </c>
      <c r="E41" s="50" t="s">
        <v>231</v>
      </c>
      <c r="F41" s="19">
        <v>500</v>
      </c>
      <c r="G41" s="144">
        <v>55</v>
      </c>
      <c r="H41" s="19">
        <v>55</v>
      </c>
      <c r="I41" s="19">
        <v>55</v>
      </c>
      <c r="J41" s="91">
        <f t="shared" si="2"/>
        <v>100</v>
      </c>
    </row>
    <row r="42" spans="1:10" ht="21.75" customHeight="1" thickBot="1" x14ac:dyDescent="0.3">
      <c r="A42" s="40" t="s">
        <v>76</v>
      </c>
      <c r="B42" s="19"/>
      <c r="C42" s="50" t="s">
        <v>178</v>
      </c>
      <c r="D42" s="50">
        <v>13</v>
      </c>
      <c r="E42" s="50" t="s">
        <v>231</v>
      </c>
      <c r="F42" s="19">
        <v>800</v>
      </c>
      <c r="G42" s="19">
        <v>5</v>
      </c>
      <c r="H42" s="19">
        <v>5</v>
      </c>
      <c r="I42" s="19">
        <v>1</v>
      </c>
      <c r="J42" s="91">
        <f t="shared" si="2"/>
        <v>20</v>
      </c>
    </row>
    <row r="43" spans="1:10" ht="18" customHeight="1" thickBot="1" x14ac:dyDescent="0.3">
      <c r="A43" s="43" t="s">
        <v>80</v>
      </c>
      <c r="B43" s="22"/>
      <c r="C43" s="49" t="s">
        <v>179</v>
      </c>
      <c r="D43" s="49"/>
      <c r="E43" s="22"/>
      <c r="F43" s="22"/>
      <c r="G43" s="22">
        <f>SUM(G44)</f>
        <v>172.29999999999998</v>
      </c>
      <c r="H43" s="22">
        <f t="shared" ref="H43:I43" si="9">SUM(H44)</f>
        <v>172.3</v>
      </c>
      <c r="I43" s="22">
        <f t="shared" si="9"/>
        <v>172.3</v>
      </c>
      <c r="J43" s="91">
        <f t="shared" si="2"/>
        <v>100</v>
      </c>
    </row>
    <row r="44" spans="1:10" ht="203.25" customHeight="1" thickBot="1" x14ac:dyDescent="0.3">
      <c r="A44" s="115" t="s">
        <v>233</v>
      </c>
      <c r="B44" s="19"/>
      <c r="C44" s="50" t="s">
        <v>179</v>
      </c>
      <c r="D44" s="50" t="s">
        <v>181</v>
      </c>
      <c r="E44" s="50" t="s">
        <v>234</v>
      </c>
      <c r="F44" s="19"/>
      <c r="G44" s="19">
        <f>SUM(G45+G46)</f>
        <v>172.29999999999998</v>
      </c>
      <c r="H44" s="25">
        <f t="shared" ref="H44:I44" si="10">SUM(H45+H46)</f>
        <v>172.3</v>
      </c>
      <c r="I44" s="25">
        <f t="shared" si="10"/>
        <v>172.3</v>
      </c>
      <c r="J44" s="91">
        <f t="shared" si="2"/>
        <v>100</v>
      </c>
    </row>
    <row r="45" spans="1:10" ht="86.25" customHeight="1" thickBot="1" x14ac:dyDescent="0.3">
      <c r="A45" s="108" t="s">
        <v>73</v>
      </c>
      <c r="B45" s="19"/>
      <c r="C45" s="50" t="s">
        <v>179</v>
      </c>
      <c r="D45" s="50" t="s">
        <v>181</v>
      </c>
      <c r="E45" s="50" t="s">
        <v>234</v>
      </c>
      <c r="F45" s="19">
        <v>100</v>
      </c>
      <c r="G45" s="19">
        <v>155.69999999999999</v>
      </c>
      <c r="H45" s="19">
        <v>157.4</v>
      </c>
      <c r="I45" s="19">
        <v>157.4</v>
      </c>
      <c r="J45" s="91">
        <f t="shared" si="2"/>
        <v>100</v>
      </c>
    </row>
    <row r="46" spans="1:10" ht="32.25" customHeight="1" thickBot="1" x14ac:dyDescent="0.3">
      <c r="A46" s="40" t="s">
        <v>81</v>
      </c>
      <c r="B46" s="19"/>
      <c r="C46" s="50" t="s">
        <v>179</v>
      </c>
      <c r="D46" s="50" t="s">
        <v>181</v>
      </c>
      <c r="E46" s="50" t="s">
        <v>234</v>
      </c>
      <c r="F46" s="19">
        <v>200</v>
      </c>
      <c r="G46" s="19">
        <v>16.600000000000001</v>
      </c>
      <c r="H46" s="19">
        <v>14.9</v>
      </c>
      <c r="I46" s="19">
        <v>14.9</v>
      </c>
      <c r="J46" s="91">
        <f t="shared" si="2"/>
        <v>100</v>
      </c>
    </row>
    <row r="47" spans="1:10" ht="42" customHeight="1" thickBot="1" x14ac:dyDescent="0.3">
      <c r="A47" s="43" t="s">
        <v>82</v>
      </c>
      <c r="B47" s="22"/>
      <c r="C47" s="49" t="s">
        <v>181</v>
      </c>
      <c r="D47" s="49"/>
      <c r="E47" s="22"/>
      <c r="F47" s="22"/>
      <c r="G47" s="22">
        <f>SUM(G48)</f>
        <v>10</v>
      </c>
      <c r="H47" s="22">
        <f t="shared" ref="H47:I47" si="11">SUM(H48)</f>
        <v>4445</v>
      </c>
      <c r="I47" s="22">
        <f t="shared" si="11"/>
        <v>4436.0999999999995</v>
      </c>
      <c r="J47" s="91">
        <f t="shared" si="2"/>
        <v>99.799775028121473</v>
      </c>
    </row>
    <row r="48" spans="1:10" ht="45.75" customHeight="1" thickBot="1" x14ac:dyDescent="0.3">
      <c r="A48" s="108" t="s">
        <v>83</v>
      </c>
      <c r="B48" s="19"/>
      <c r="C48" s="50" t="s">
        <v>181</v>
      </c>
      <c r="D48" s="50" t="s">
        <v>182</v>
      </c>
      <c r="E48" s="19"/>
      <c r="F48" s="19"/>
      <c r="G48" s="102">
        <f>SUM(G49+G51+G53)</f>
        <v>10</v>
      </c>
      <c r="H48" s="102">
        <f t="shared" ref="H48:J48" si="12">SUM(H49+H51+H53)</f>
        <v>4445</v>
      </c>
      <c r="I48" s="102">
        <f t="shared" si="12"/>
        <v>4436.0999999999995</v>
      </c>
      <c r="J48" s="102">
        <f t="shared" si="12"/>
        <v>193.37338910241917</v>
      </c>
    </row>
    <row r="49" spans="1:10" ht="168" customHeight="1" thickBot="1" x14ac:dyDescent="0.3">
      <c r="A49" s="115" t="s">
        <v>235</v>
      </c>
      <c r="B49" s="19"/>
      <c r="C49" s="50" t="s">
        <v>181</v>
      </c>
      <c r="D49" s="50" t="s">
        <v>182</v>
      </c>
      <c r="E49" s="50" t="s">
        <v>236</v>
      </c>
      <c r="F49" s="19"/>
      <c r="G49" s="19">
        <f>SUM(G50)</f>
        <v>5</v>
      </c>
      <c r="H49" s="102">
        <f>SUM(H50)</f>
        <v>20</v>
      </c>
      <c r="I49" s="25">
        <f t="shared" ref="I49" si="13">SUM(I50)</f>
        <v>18.7</v>
      </c>
      <c r="J49" s="91">
        <f t="shared" si="2"/>
        <v>93.5</v>
      </c>
    </row>
    <row r="50" spans="1:10" ht="30.75" customHeight="1" thickBot="1" x14ac:dyDescent="0.3">
      <c r="A50" s="100" t="s">
        <v>81</v>
      </c>
      <c r="B50" s="19"/>
      <c r="C50" s="50" t="s">
        <v>181</v>
      </c>
      <c r="D50" s="50" t="s">
        <v>182</v>
      </c>
      <c r="E50" s="50" t="s">
        <v>236</v>
      </c>
      <c r="F50" s="19">
        <v>200</v>
      </c>
      <c r="G50" s="102">
        <v>5</v>
      </c>
      <c r="H50" s="102">
        <v>20</v>
      </c>
      <c r="I50" s="102">
        <v>18.7</v>
      </c>
      <c r="J50" s="91">
        <f t="shared" si="2"/>
        <v>93.5</v>
      </c>
    </row>
    <row r="51" spans="1:10" ht="246" customHeight="1" thickBot="1" x14ac:dyDescent="0.3">
      <c r="A51" s="101" t="s">
        <v>237</v>
      </c>
      <c r="B51" s="98"/>
      <c r="C51" s="50" t="s">
        <v>181</v>
      </c>
      <c r="D51" s="50" t="s">
        <v>182</v>
      </c>
      <c r="E51" s="50" t="s">
        <v>238</v>
      </c>
      <c r="F51" s="98"/>
      <c r="G51" s="102">
        <f>SUM(G52)</f>
        <v>3</v>
      </c>
      <c r="H51" s="102">
        <f t="shared" ref="H51:I51" si="14">SUM(H52)</f>
        <v>4423</v>
      </c>
      <c r="I51" s="102">
        <f t="shared" si="14"/>
        <v>4417.3999999999996</v>
      </c>
      <c r="J51" s="91">
        <f t="shared" si="2"/>
        <v>99.873389102419168</v>
      </c>
    </row>
    <row r="52" spans="1:10" ht="30.75" customHeight="1" thickBot="1" x14ac:dyDescent="0.3">
      <c r="A52" s="100" t="s">
        <v>81</v>
      </c>
      <c r="B52" s="98"/>
      <c r="C52" s="50" t="s">
        <v>181</v>
      </c>
      <c r="D52" s="50" t="s">
        <v>182</v>
      </c>
      <c r="E52" s="50" t="s">
        <v>238</v>
      </c>
      <c r="F52" s="98">
        <v>200</v>
      </c>
      <c r="G52" s="102">
        <v>3</v>
      </c>
      <c r="H52" s="102">
        <v>4423</v>
      </c>
      <c r="I52" s="102">
        <v>4417.3999999999996</v>
      </c>
      <c r="J52" s="91">
        <f t="shared" si="2"/>
        <v>99.873389102419168</v>
      </c>
    </row>
    <row r="53" spans="1:10" ht="216" customHeight="1" thickBot="1" x14ac:dyDescent="0.3">
      <c r="A53" s="112" t="s">
        <v>239</v>
      </c>
      <c r="B53" s="98"/>
      <c r="C53" s="50" t="s">
        <v>181</v>
      </c>
      <c r="D53" s="50" t="s">
        <v>182</v>
      </c>
      <c r="E53" s="50" t="s">
        <v>240</v>
      </c>
      <c r="F53" s="98"/>
      <c r="G53" s="102">
        <f>SUM(G54)</f>
        <v>2</v>
      </c>
      <c r="H53" s="102">
        <f t="shared" ref="H53:I53" si="15">SUM(H54)</f>
        <v>2</v>
      </c>
      <c r="I53" s="102">
        <f t="shared" si="15"/>
        <v>0</v>
      </c>
      <c r="J53" s="91">
        <f t="shared" si="2"/>
        <v>0</v>
      </c>
    </row>
    <row r="54" spans="1:10" ht="30.75" customHeight="1" thickBot="1" x14ac:dyDescent="0.3">
      <c r="A54" s="100" t="s">
        <v>81</v>
      </c>
      <c r="B54" s="98"/>
      <c r="C54" s="50" t="s">
        <v>181</v>
      </c>
      <c r="D54" s="50" t="s">
        <v>182</v>
      </c>
      <c r="E54" s="50" t="s">
        <v>240</v>
      </c>
      <c r="F54" s="98">
        <v>200</v>
      </c>
      <c r="G54" s="102">
        <v>2</v>
      </c>
      <c r="H54" s="102">
        <v>2</v>
      </c>
      <c r="I54" s="102"/>
      <c r="J54" s="91">
        <f t="shared" si="2"/>
        <v>0</v>
      </c>
    </row>
    <row r="55" spans="1:10" ht="18" customHeight="1" thickBot="1" x14ac:dyDescent="0.3">
      <c r="A55" s="43" t="s">
        <v>84</v>
      </c>
      <c r="B55" s="22"/>
      <c r="C55" s="49" t="s">
        <v>180</v>
      </c>
      <c r="D55" s="49"/>
      <c r="E55" s="22"/>
      <c r="F55" s="22"/>
      <c r="G55" s="103">
        <f>SUM(G56+G61)</f>
        <v>434.2</v>
      </c>
      <c r="H55" s="91">
        <f t="shared" ref="H55:I55" si="16">SUM(H56+H61)</f>
        <v>1331.787</v>
      </c>
      <c r="I55" s="103">
        <f t="shared" si="16"/>
        <v>1247</v>
      </c>
      <c r="J55" s="91">
        <f t="shared" si="2"/>
        <v>93.633591557809169</v>
      </c>
    </row>
    <row r="56" spans="1:10" ht="30.75" customHeight="1" thickBot="1" x14ac:dyDescent="0.3">
      <c r="A56" s="43" t="s">
        <v>85</v>
      </c>
      <c r="B56" s="22"/>
      <c r="C56" s="49" t="s">
        <v>180</v>
      </c>
      <c r="D56" s="49" t="s">
        <v>182</v>
      </c>
      <c r="E56" s="22"/>
      <c r="F56" s="22"/>
      <c r="G56" s="103">
        <f>SUM(G57+G59)</f>
        <v>394.2</v>
      </c>
      <c r="H56" s="103">
        <f t="shared" ref="H56:I56" si="17">SUM(H57+H59)</f>
        <v>737.90000000000009</v>
      </c>
      <c r="I56" s="103">
        <f t="shared" si="17"/>
        <v>669.6</v>
      </c>
      <c r="J56" s="91">
        <f t="shared" si="2"/>
        <v>90.74400325247322</v>
      </c>
    </row>
    <row r="57" spans="1:10" ht="190.5" customHeight="1" thickBot="1" x14ac:dyDescent="0.3">
      <c r="A57" s="112" t="s">
        <v>241</v>
      </c>
      <c r="B57" s="22"/>
      <c r="C57" s="50" t="s">
        <v>180</v>
      </c>
      <c r="D57" s="50" t="s">
        <v>182</v>
      </c>
      <c r="E57" s="50" t="s">
        <v>242</v>
      </c>
      <c r="F57" s="19"/>
      <c r="G57" s="102">
        <f>SUM(G58)</f>
        <v>390</v>
      </c>
      <c r="H57" s="102">
        <f t="shared" ref="H57:I57" si="18">SUM(H58)</f>
        <v>733.7</v>
      </c>
      <c r="I57" s="102">
        <f t="shared" si="18"/>
        <v>669.6</v>
      </c>
      <c r="J57" s="91">
        <f t="shared" si="2"/>
        <v>91.263459179501154</v>
      </c>
    </row>
    <row r="58" spans="1:10" ht="42" customHeight="1" thickBot="1" x14ac:dyDescent="0.3">
      <c r="A58" s="40" t="s">
        <v>86</v>
      </c>
      <c r="B58" s="22"/>
      <c r="C58" s="50" t="s">
        <v>180</v>
      </c>
      <c r="D58" s="50" t="s">
        <v>182</v>
      </c>
      <c r="E58" s="50" t="s">
        <v>242</v>
      </c>
      <c r="F58" s="19">
        <v>200</v>
      </c>
      <c r="G58" s="102">
        <v>390</v>
      </c>
      <c r="H58" s="102">
        <v>733.7</v>
      </c>
      <c r="I58" s="102">
        <v>669.6</v>
      </c>
      <c r="J58" s="91">
        <f t="shared" si="2"/>
        <v>91.263459179501154</v>
      </c>
    </row>
    <row r="59" spans="1:10" ht="192" customHeight="1" thickBot="1" x14ac:dyDescent="0.3">
      <c r="A59" s="113" t="s">
        <v>243</v>
      </c>
      <c r="B59" s="22"/>
      <c r="C59" s="50" t="s">
        <v>180</v>
      </c>
      <c r="D59" s="50" t="s">
        <v>182</v>
      </c>
      <c r="E59" s="50" t="s">
        <v>244</v>
      </c>
      <c r="F59" s="98"/>
      <c r="G59" s="102">
        <f>SUM(G60)</f>
        <v>4.2</v>
      </c>
      <c r="H59" s="102">
        <f t="shared" ref="H59:I59" si="19">SUM(H60)</f>
        <v>4.2</v>
      </c>
      <c r="I59" s="102">
        <f t="shared" si="19"/>
        <v>0</v>
      </c>
      <c r="J59" s="91">
        <f t="shared" si="2"/>
        <v>0</v>
      </c>
    </row>
    <row r="60" spans="1:10" ht="42" customHeight="1" thickBot="1" x14ac:dyDescent="0.3">
      <c r="A60" s="100" t="s">
        <v>86</v>
      </c>
      <c r="B60" s="22"/>
      <c r="C60" s="50" t="s">
        <v>180</v>
      </c>
      <c r="D60" s="50" t="s">
        <v>182</v>
      </c>
      <c r="E60" s="50" t="s">
        <v>244</v>
      </c>
      <c r="F60" s="98">
        <v>200</v>
      </c>
      <c r="G60" s="102">
        <v>4.2</v>
      </c>
      <c r="H60" s="102">
        <v>4.2</v>
      </c>
      <c r="I60" s="102"/>
      <c r="J60" s="91">
        <f t="shared" si="2"/>
        <v>0</v>
      </c>
    </row>
    <row r="61" spans="1:10" ht="30" customHeight="1" thickBot="1" x14ac:dyDescent="0.3">
      <c r="A61" s="100" t="s">
        <v>87</v>
      </c>
      <c r="B61" s="19"/>
      <c r="C61" s="49" t="s">
        <v>180</v>
      </c>
      <c r="D61" s="49">
        <v>12</v>
      </c>
      <c r="E61" s="22"/>
      <c r="F61" s="19"/>
      <c r="G61" s="102">
        <f>SUM(G62+G64)</f>
        <v>40</v>
      </c>
      <c r="H61" s="102">
        <f>SUM(H62+H64+H65)</f>
        <v>593.88699999999994</v>
      </c>
      <c r="I61" s="102">
        <f>SUM(I62+I64+I65)</f>
        <v>577.39999999999986</v>
      </c>
      <c r="J61" s="91">
        <f t="shared" si="2"/>
        <v>97.223882657811998</v>
      </c>
    </row>
    <row r="62" spans="1:10" ht="159" customHeight="1" thickBot="1" x14ac:dyDescent="0.3">
      <c r="A62" s="119" t="s">
        <v>245</v>
      </c>
      <c r="B62" s="19"/>
      <c r="C62" s="50" t="s">
        <v>180</v>
      </c>
      <c r="D62" s="50">
        <v>12</v>
      </c>
      <c r="E62" s="50" t="s">
        <v>231</v>
      </c>
      <c r="F62" s="19"/>
      <c r="G62" s="102">
        <f>SUM(G63)</f>
        <v>5</v>
      </c>
      <c r="H62" s="102">
        <f t="shared" ref="H62" si="20">SUM(H63)</f>
        <v>170</v>
      </c>
      <c r="I62" s="102">
        <f>SUM(I63)</f>
        <v>161.19999999999999</v>
      </c>
      <c r="J62" s="91">
        <f t="shared" si="2"/>
        <v>94.823529411764696</v>
      </c>
    </row>
    <row r="63" spans="1:10" ht="26.25" customHeight="1" thickBot="1" x14ac:dyDescent="0.3">
      <c r="A63" s="40" t="s">
        <v>81</v>
      </c>
      <c r="B63" s="19"/>
      <c r="C63" s="50" t="s">
        <v>180</v>
      </c>
      <c r="D63" s="50">
        <v>12</v>
      </c>
      <c r="E63" s="50" t="s">
        <v>231</v>
      </c>
      <c r="F63" s="19">
        <v>200</v>
      </c>
      <c r="G63" s="102">
        <v>5</v>
      </c>
      <c r="H63" s="102">
        <v>170</v>
      </c>
      <c r="I63" s="19">
        <v>161.19999999999999</v>
      </c>
      <c r="J63" s="91">
        <f t="shared" si="2"/>
        <v>94.823529411764696</v>
      </c>
    </row>
    <row r="64" spans="1:10" ht="189" customHeight="1" thickBot="1" x14ac:dyDescent="0.3">
      <c r="A64" s="113" t="s">
        <v>246</v>
      </c>
      <c r="B64" s="95"/>
      <c r="C64" s="50" t="s">
        <v>180</v>
      </c>
      <c r="D64" s="50" t="s">
        <v>194</v>
      </c>
      <c r="E64" s="50" t="s">
        <v>247</v>
      </c>
      <c r="F64" s="95">
        <v>200</v>
      </c>
      <c r="G64" s="102">
        <v>35</v>
      </c>
      <c r="H64" s="118">
        <v>418.887</v>
      </c>
      <c r="I64" s="95">
        <v>411.4</v>
      </c>
      <c r="J64" s="91">
        <f t="shared" si="2"/>
        <v>98.21264446020048</v>
      </c>
    </row>
    <row r="65" spans="1:10" ht="160.5" customHeight="1" thickBot="1" x14ac:dyDescent="0.3">
      <c r="A65" s="113" t="s">
        <v>344</v>
      </c>
      <c r="B65" s="124"/>
      <c r="C65" s="50" t="s">
        <v>180</v>
      </c>
      <c r="D65" s="50" t="s">
        <v>194</v>
      </c>
      <c r="E65" s="50" t="s">
        <v>345</v>
      </c>
      <c r="F65" s="124">
        <v>200</v>
      </c>
      <c r="G65" s="102">
        <v>0</v>
      </c>
      <c r="H65" s="118">
        <v>5</v>
      </c>
      <c r="I65" s="124">
        <v>4.8</v>
      </c>
      <c r="J65" s="91">
        <f t="shared" si="2"/>
        <v>96</v>
      </c>
    </row>
    <row r="66" spans="1:10" ht="26.25" customHeight="1" thickBot="1" x14ac:dyDescent="0.3">
      <c r="A66" s="43" t="s">
        <v>88</v>
      </c>
      <c r="B66" s="22"/>
      <c r="C66" s="49" t="s">
        <v>183</v>
      </c>
      <c r="D66" s="51"/>
      <c r="E66" s="8"/>
      <c r="F66" s="8"/>
      <c r="G66" s="22">
        <f t="shared" ref="G66:H66" si="21">SUM(G70+G67)</f>
        <v>1107</v>
      </c>
      <c r="H66" s="22">
        <f t="shared" si="21"/>
        <v>8299.4</v>
      </c>
      <c r="I66" s="22">
        <f>SUM(I70+I67)</f>
        <v>3811.9000000000005</v>
      </c>
      <c r="J66" s="91">
        <f t="shared" si="2"/>
        <v>45.929826252500192</v>
      </c>
    </row>
    <row r="67" spans="1:10" ht="15.75" customHeight="1" thickBot="1" x14ac:dyDescent="0.3">
      <c r="A67" s="96" t="s">
        <v>96</v>
      </c>
      <c r="B67" s="22"/>
      <c r="C67" s="49" t="s">
        <v>183</v>
      </c>
      <c r="D67" s="49" t="s">
        <v>179</v>
      </c>
      <c r="E67" s="8"/>
      <c r="F67" s="8"/>
      <c r="G67" s="103">
        <f t="shared" ref="G67" si="22">SUM(G68)</f>
        <v>5</v>
      </c>
      <c r="H67" s="103">
        <f>SUM(H68+H69)</f>
        <v>1896</v>
      </c>
      <c r="I67" s="103">
        <f t="shared" ref="I67" si="23">SUM(I68+I69)</f>
        <v>1738.7</v>
      </c>
      <c r="J67" s="91">
        <f t="shared" si="2"/>
        <v>91.703586497890299</v>
      </c>
    </row>
    <row r="68" spans="1:10" ht="178.5" customHeight="1" thickBot="1" x14ac:dyDescent="0.3">
      <c r="A68" s="113" t="s">
        <v>248</v>
      </c>
      <c r="B68" s="22"/>
      <c r="C68" s="50" t="s">
        <v>183</v>
      </c>
      <c r="D68" s="50" t="s">
        <v>179</v>
      </c>
      <c r="E68" s="95">
        <v>140170200</v>
      </c>
      <c r="F68" s="95">
        <v>200</v>
      </c>
      <c r="G68" s="102">
        <v>5</v>
      </c>
      <c r="H68" s="102">
        <v>496</v>
      </c>
      <c r="I68" s="102">
        <v>365.5</v>
      </c>
      <c r="J68" s="118">
        <f t="shared" si="2"/>
        <v>73.689516129032256</v>
      </c>
    </row>
    <row r="69" spans="1:10" ht="37.5" customHeight="1" thickBot="1" x14ac:dyDescent="0.3">
      <c r="A69" s="113" t="s">
        <v>292</v>
      </c>
      <c r="B69" s="22"/>
      <c r="C69" s="50" t="s">
        <v>183</v>
      </c>
      <c r="D69" s="50" t="s">
        <v>179</v>
      </c>
      <c r="E69" s="106">
        <v>140378620</v>
      </c>
      <c r="F69" s="106">
        <v>200</v>
      </c>
      <c r="G69" s="103"/>
      <c r="H69" s="102">
        <v>1400</v>
      </c>
      <c r="I69" s="102">
        <v>1373.2</v>
      </c>
      <c r="J69" s="91">
        <f t="shared" si="2"/>
        <v>98.085714285714289</v>
      </c>
    </row>
    <row r="70" spans="1:10" ht="16.5" customHeight="1" thickBot="1" x14ac:dyDescent="0.3">
      <c r="A70" s="43" t="s">
        <v>89</v>
      </c>
      <c r="B70" s="22"/>
      <c r="C70" s="49" t="s">
        <v>183</v>
      </c>
      <c r="D70" s="49" t="s">
        <v>181</v>
      </c>
      <c r="E70" s="8"/>
      <c r="F70" s="8"/>
      <c r="G70" s="103">
        <f>SUM(G71+G73+G75+G77+G79+G81+G83+G85+G86+G88+G90)</f>
        <v>1102</v>
      </c>
      <c r="H70" s="103">
        <f t="shared" ref="H70:I70" si="24">SUM(H71+H73+H75+H77+H79+H81+H83+H85+H86+H88+H90)</f>
        <v>6403.4</v>
      </c>
      <c r="I70" s="103">
        <f t="shared" si="24"/>
        <v>2073.2000000000003</v>
      </c>
      <c r="J70" s="91">
        <f t="shared" si="2"/>
        <v>32.376549957834904</v>
      </c>
    </row>
    <row r="71" spans="1:10" ht="120" customHeight="1" thickBot="1" x14ac:dyDescent="0.3">
      <c r="A71" s="113" t="s">
        <v>249</v>
      </c>
      <c r="B71" s="19"/>
      <c r="C71" s="50" t="s">
        <v>183</v>
      </c>
      <c r="D71" s="50" t="s">
        <v>181</v>
      </c>
      <c r="E71" s="50" t="s">
        <v>250</v>
      </c>
      <c r="F71" s="8"/>
      <c r="G71" s="102">
        <f>SUM(G72)</f>
        <v>972</v>
      </c>
      <c r="H71" s="102">
        <f t="shared" ref="H71:I71" si="25">SUM(H72)</f>
        <v>1592</v>
      </c>
      <c r="I71" s="102">
        <f t="shared" si="25"/>
        <v>1277.3</v>
      </c>
      <c r="J71" s="91">
        <f t="shared" si="2"/>
        <v>80.232412060301499</v>
      </c>
    </row>
    <row r="72" spans="1:10" ht="24" customHeight="1" thickBot="1" x14ac:dyDescent="0.3">
      <c r="A72" s="108" t="s">
        <v>90</v>
      </c>
      <c r="B72" s="19"/>
      <c r="C72" s="50" t="s">
        <v>183</v>
      </c>
      <c r="D72" s="50" t="s">
        <v>181</v>
      </c>
      <c r="E72" s="50" t="s">
        <v>206</v>
      </c>
      <c r="F72" s="19">
        <v>200</v>
      </c>
      <c r="G72" s="102">
        <v>972</v>
      </c>
      <c r="H72" s="102">
        <v>1592</v>
      </c>
      <c r="I72" s="102">
        <v>1277.3</v>
      </c>
      <c r="J72" s="91">
        <f t="shared" si="2"/>
        <v>80.232412060301499</v>
      </c>
    </row>
    <row r="73" spans="1:10" ht="156" customHeight="1" thickBot="1" x14ac:dyDescent="0.3">
      <c r="A73" s="114" t="s">
        <v>251</v>
      </c>
      <c r="B73" s="19"/>
      <c r="C73" s="50" t="s">
        <v>183</v>
      </c>
      <c r="D73" s="50" t="s">
        <v>181</v>
      </c>
      <c r="E73" s="50" t="s">
        <v>252</v>
      </c>
      <c r="F73" s="8"/>
      <c r="G73" s="102">
        <f>SUM(G74)</f>
        <v>1</v>
      </c>
      <c r="H73" s="102">
        <f t="shared" ref="H73:I73" si="26">SUM(H74)</f>
        <v>1</v>
      </c>
      <c r="I73" s="102">
        <f t="shared" si="26"/>
        <v>0</v>
      </c>
      <c r="J73" s="91">
        <f t="shared" si="2"/>
        <v>0</v>
      </c>
    </row>
    <row r="74" spans="1:10" ht="29.25" customHeight="1" thickBot="1" x14ac:dyDescent="0.3">
      <c r="A74" s="100" t="s">
        <v>81</v>
      </c>
      <c r="B74" s="19"/>
      <c r="C74" s="50" t="s">
        <v>183</v>
      </c>
      <c r="D74" s="50" t="s">
        <v>181</v>
      </c>
      <c r="E74" s="50" t="s">
        <v>252</v>
      </c>
      <c r="F74" s="19">
        <v>200</v>
      </c>
      <c r="G74" s="102">
        <v>1</v>
      </c>
      <c r="H74" s="102">
        <v>1</v>
      </c>
      <c r="I74" s="102">
        <v>0</v>
      </c>
      <c r="J74" s="91">
        <f t="shared" si="2"/>
        <v>0</v>
      </c>
    </row>
    <row r="75" spans="1:10" ht="132.75" customHeight="1" thickBot="1" x14ac:dyDescent="0.3">
      <c r="A75" s="112" t="s">
        <v>253</v>
      </c>
      <c r="B75" s="19"/>
      <c r="C75" s="50" t="s">
        <v>183</v>
      </c>
      <c r="D75" s="50" t="s">
        <v>181</v>
      </c>
      <c r="E75" s="50" t="s">
        <v>254</v>
      </c>
      <c r="F75" s="19"/>
      <c r="G75" s="102">
        <f>SUM(G76)</f>
        <v>5</v>
      </c>
      <c r="H75" s="102">
        <f t="shared" ref="H75:I75" si="27">SUM(H76)</f>
        <v>5</v>
      </c>
      <c r="I75" s="102">
        <f t="shared" si="27"/>
        <v>0</v>
      </c>
      <c r="J75" s="91">
        <f t="shared" si="2"/>
        <v>0</v>
      </c>
    </row>
    <row r="76" spans="1:10" ht="24" customHeight="1" thickBot="1" x14ac:dyDescent="0.3">
      <c r="A76" s="108" t="s">
        <v>81</v>
      </c>
      <c r="B76" s="25"/>
      <c r="C76" s="50" t="s">
        <v>183</v>
      </c>
      <c r="D76" s="50" t="s">
        <v>181</v>
      </c>
      <c r="E76" s="50" t="s">
        <v>254</v>
      </c>
      <c r="F76" s="25">
        <v>200</v>
      </c>
      <c r="G76" s="102">
        <v>5</v>
      </c>
      <c r="H76" s="102">
        <v>5</v>
      </c>
      <c r="I76" s="102">
        <v>0</v>
      </c>
      <c r="J76" s="91">
        <f t="shared" si="2"/>
        <v>0</v>
      </c>
    </row>
    <row r="77" spans="1:10" ht="144.75" customHeight="1" thickBot="1" x14ac:dyDescent="0.3">
      <c r="A77" s="112" t="s">
        <v>255</v>
      </c>
      <c r="B77" s="84"/>
      <c r="C77" s="50" t="s">
        <v>183</v>
      </c>
      <c r="D77" s="50" t="s">
        <v>181</v>
      </c>
      <c r="E77" s="50" t="s">
        <v>200</v>
      </c>
      <c r="F77" s="84"/>
      <c r="G77" s="84">
        <f>SUM(G78)</f>
        <v>100</v>
      </c>
      <c r="H77" s="84">
        <f t="shared" ref="H77:I77" si="28">SUM(H78)</f>
        <v>190</v>
      </c>
      <c r="I77" s="84">
        <f t="shared" si="28"/>
        <v>172.9</v>
      </c>
      <c r="J77" s="91">
        <f t="shared" si="2"/>
        <v>91</v>
      </c>
    </row>
    <row r="78" spans="1:10" ht="26.25" customHeight="1" thickBot="1" x14ac:dyDescent="0.3">
      <c r="A78" s="100" t="s">
        <v>81</v>
      </c>
      <c r="B78" s="84"/>
      <c r="C78" s="50" t="s">
        <v>183</v>
      </c>
      <c r="D78" s="50" t="s">
        <v>181</v>
      </c>
      <c r="E78" s="50" t="s">
        <v>200</v>
      </c>
      <c r="F78" s="84">
        <v>200</v>
      </c>
      <c r="G78" s="84">
        <v>100</v>
      </c>
      <c r="H78" s="84">
        <v>190</v>
      </c>
      <c r="I78" s="84">
        <v>172.9</v>
      </c>
      <c r="J78" s="91">
        <f t="shared" si="2"/>
        <v>91</v>
      </c>
    </row>
    <row r="79" spans="1:10" ht="134.25" customHeight="1" thickBot="1" x14ac:dyDescent="0.3">
      <c r="A79" s="114" t="s">
        <v>256</v>
      </c>
      <c r="B79" s="98"/>
      <c r="C79" s="50" t="s">
        <v>183</v>
      </c>
      <c r="D79" s="50" t="s">
        <v>181</v>
      </c>
      <c r="E79" s="50" t="s">
        <v>201</v>
      </c>
      <c r="F79" s="98"/>
      <c r="G79" s="102">
        <f>SUM(G80)</f>
        <v>5.5</v>
      </c>
      <c r="H79" s="102">
        <f t="shared" ref="H79:J79" si="29">SUM(H80)</f>
        <v>261.5</v>
      </c>
      <c r="I79" s="102">
        <f t="shared" si="29"/>
        <v>215</v>
      </c>
      <c r="J79" s="102">
        <f t="shared" si="29"/>
        <v>82.217973231357561</v>
      </c>
    </row>
    <row r="80" spans="1:10" ht="29.25" customHeight="1" thickBot="1" x14ac:dyDescent="0.3">
      <c r="A80" s="100" t="s">
        <v>81</v>
      </c>
      <c r="B80" s="98"/>
      <c r="C80" s="50" t="s">
        <v>183</v>
      </c>
      <c r="D80" s="50" t="s">
        <v>181</v>
      </c>
      <c r="E80" s="50" t="s">
        <v>201</v>
      </c>
      <c r="F80" s="98">
        <v>200</v>
      </c>
      <c r="G80" s="98">
        <v>5.5</v>
      </c>
      <c r="H80" s="98">
        <v>261.5</v>
      </c>
      <c r="I80" s="98">
        <v>215</v>
      </c>
      <c r="J80" s="91">
        <f t="shared" si="2"/>
        <v>82.217973231357561</v>
      </c>
    </row>
    <row r="81" spans="1:10" ht="133.5" customHeight="1" thickBot="1" x14ac:dyDescent="0.3">
      <c r="A81" s="114" t="s">
        <v>257</v>
      </c>
      <c r="B81" s="99"/>
      <c r="C81" s="50" t="s">
        <v>183</v>
      </c>
      <c r="D81" s="50" t="s">
        <v>181</v>
      </c>
      <c r="E81" s="50" t="s">
        <v>258</v>
      </c>
      <c r="F81" s="99"/>
      <c r="G81" s="102">
        <f>SUM(G82)</f>
        <v>5</v>
      </c>
      <c r="H81" s="102">
        <f t="shared" ref="H81:J81" si="30">SUM(H82)</f>
        <v>344</v>
      </c>
      <c r="I81" s="102">
        <f t="shared" si="30"/>
        <v>337.6</v>
      </c>
      <c r="J81" s="102">
        <f t="shared" si="30"/>
        <v>98.139534883720941</v>
      </c>
    </row>
    <row r="82" spans="1:10" ht="29.25" customHeight="1" thickBot="1" x14ac:dyDescent="0.3">
      <c r="A82" s="100" t="s">
        <v>81</v>
      </c>
      <c r="B82" s="99"/>
      <c r="C82" s="50" t="s">
        <v>183</v>
      </c>
      <c r="D82" s="50" t="s">
        <v>181</v>
      </c>
      <c r="E82" s="50" t="s">
        <v>258</v>
      </c>
      <c r="F82" s="99">
        <v>200</v>
      </c>
      <c r="G82" s="102">
        <v>5</v>
      </c>
      <c r="H82" s="102">
        <v>344</v>
      </c>
      <c r="I82" s="99">
        <v>337.6</v>
      </c>
      <c r="J82" s="91">
        <f t="shared" si="2"/>
        <v>98.139534883720941</v>
      </c>
    </row>
    <row r="83" spans="1:10" ht="144.75" customHeight="1" thickBot="1" x14ac:dyDescent="0.3">
      <c r="A83" s="114" t="s">
        <v>259</v>
      </c>
      <c r="B83" s="99"/>
      <c r="C83" s="50" t="s">
        <v>183</v>
      </c>
      <c r="D83" s="50" t="s">
        <v>181</v>
      </c>
      <c r="E83" s="50" t="s">
        <v>260</v>
      </c>
      <c r="F83" s="99"/>
      <c r="G83" s="102">
        <f>SUM(G84)</f>
        <v>0.5</v>
      </c>
      <c r="H83" s="102">
        <f t="shared" ref="H83:J83" si="31">SUM(H84)</f>
        <v>4.9000000000000004</v>
      </c>
      <c r="I83" s="102">
        <f t="shared" si="31"/>
        <v>0</v>
      </c>
      <c r="J83" s="102">
        <f t="shared" si="31"/>
        <v>0</v>
      </c>
    </row>
    <row r="84" spans="1:10" ht="29.25" customHeight="1" thickBot="1" x14ac:dyDescent="0.3">
      <c r="A84" s="100" t="s">
        <v>81</v>
      </c>
      <c r="B84" s="99"/>
      <c r="C84" s="50" t="s">
        <v>183</v>
      </c>
      <c r="D84" s="50" t="s">
        <v>181</v>
      </c>
      <c r="E84" s="50" t="s">
        <v>260</v>
      </c>
      <c r="F84" s="99">
        <v>200</v>
      </c>
      <c r="G84" s="102">
        <v>0.5</v>
      </c>
      <c r="H84" s="102">
        <v>4.9000000000000004</v>
      </c>
      <c r="I84" s="99">
        <v>0</v>
      </c>
      <c r="J84" s="91">
        <f t="shared" si="2"/>
        <v>0</v>
      </c>
    </row>
    <row r="85" spans="1:10" ht="29.25" customHeight="1" thickBot="1" x14ac:dyDescent="0.3">
      <c r="A85" s="100" t="s">
        <v>81</v>
      </c>
      <c r="B85" s="99"/>
      <c r="C85" s="50" t="s">
        <v>183</v>
      </c>
      <c r="D85" s="50" t="s">
        <v>181</v>
      </c>
      <c r="E85" s="50" t="s">
        <v>202</v>
      </c>
      <c r="F85" s="99">
        <v>200</v>
      </c>
      <c r="G85" s="102">
        <v>4.5</v>
      </c>
      <c r="H85" s="102">
        <v>3.8</v>
      </c>
      <c r="I85" s="99">
        <v>0</v>
      </c>
      <c r="J85" s="91">
        <f t="shared" si="2"/>
        <v>0</v>
      </c>
    </row>
    <row r="86" spans="1:10" ht="156.75" customHeight="1" thickBot="1" x14ac:dyDescent="0.3">
      <c r="A86" s="114" t="s">
        <v>261</v>
      </c>
      <c r="B86" s="99"/>
      <c r="C86" s="50" t="s">
        <v>183</v>
      </c>
      <c r="D86" s="50" t="s">
        <v>181</v>
      </c>
      <c r="E86" s="50" t="s">
        <v>203</v>
      </c>
      <c r="F86" s="99"/>
      <c r="G86" s="102">
        <f>SUM(G87)</f>
        <v>4</v>
      </c>
      <c r="H86" s="102">
        <f t="shared" ref="H86:J86" si="32">SUM(H87)</f>
        <v>3996.7</v>
      </c>
      <c r="I86" s="102">
        <f t="shared" si="32"/>
        <v>67.900000000000006</v>
      </c>
      <c r="J86" s="102">
        <f t="shared" si="32"/>
        <v>1.6989015938148975</v>
      </c>
    </row>
    <row r="87" spans="1:10" ht="29.25" customHeight="1" thickBot="1" x14ac:dyDescent="0.3">
      <c r="A87" s="100" t="s">
        <v>81</v>
      </c>
      <c r="B87" s="99"/>
      <c r="C87" s="50" t="s">
        <v>183</v>
      </c>
      <c r="D87" s="50" t="s">
        <v>181</v>
      </c>
      <c r="E87" s="50" t="s">
        <v>203</v>
      </c>
      <c r="F87" s="99">
        <v>200</v>
      </c>
      <c r="G87" s="102">
        <v>4</v>
      </c>
      <c r="H87" s="102">
        <v>3996.7</v>
      </c>
      <c r="I87" s="99">
        <v>67.900000000000006</v>
      </c>
      <c r="J87" s="91">
        <f t="shared" si="2"/>
        <v>1.6989015938148975</v>
      </c>
    </row>
    <row r="88" spans="1:10" ht="132.75" customHeight="1" thickBot="1" x14ac:dyDescent="0.3">
      <c r="A88" s="112" t="s">
        <v>262</v>
      </c>
      <c r="B88" s="99"/>
      <c r="C88" s="50" t="s">
        <v>183</v>
      </c>
      <c r="D88" s="50" t="s">
        <v>181</v>
      </c>
      <c r="E88" s="50" t="s">
        <v>263</v>
      </c>
      <c r="F88" s="99"/>
      <c r="G88" s="102">
        <f>SUM(G89)</f>
        <v>4</v>
      </c>
      <c r="H88" s="102">
        <f t="shared" ref="H88:J88" si="33">SUM(H89)</f>
        <v>4</v>
      </c>
      <c r="I88" s="102">
        <f t="shared" si="33"/>
        <v>2.5</v>
      </c>
      <c r="J88" s="102">
        <f t="shared" si="33"/>
        <v>62.5</v>
      </c>
    </row>
    <row r="89" spans="1:10" ht="29.25" customHeight="1" thickBot="1" x14ac:dyDescent="0.3">
      <c r="A89" s="100" t="s">
        <v>81</v>
      </c>
      <c r="B89" s="99"/>
      <c r="C89" s="50" t="s">
        <v>183</v>
      </c>
      <c r="D89" s="50" t="s">
        <v>181</v>
      </c>
      <c r="E89" s="50" t="s">
        <v>263</v>
      </c>
      <c r="F89" s="99">
        <v>200</v>
      </c>
      <c r="G89" s="102">
        <v>4</v>
      </c>
      <c r="H89" s="102">
        <v>4</v>
      </c>
      <c r="I89" s="99">
        <v>2.5</v>
      </c>
      <c r="J89" s="91">
        <f t="shared" si="2"/>
        <v>62.5</v>
      </c>
    </row>
    <row r="90" spans="1:10" ht="132" customHeight="1" thickBot="1" x14ac:dyDescent="0.3">
      <c r="A90" s="112" t="s">
        <v>264</v>
      </c>
      <c r="B90" s="99"/>
      <c r="C90" s="50" t="s">
        <v>183</v>
      </c>
      <c r="D90" s="50" t="s">
        <v>181</v>
      </c>
      <c r="E90" s="50" t="s">
        <v>265</v>
      </c>
      <c r="F90" s="99"/>
      <c r="G90" s="102">
        <f>SUM(G91)</f>
        <v>0.5</v>
      </c>
      <c r="H90" s="102">
        <f t="shared" ref="H90:J90" si="34">SUM(H91)</f>
        <v>0.5</v>
      </c>
      <c r="I90" s="102">
        <f t="shared" si="34"/>
        <v>0</v>
      </c>
      <c r="J90" s="102">
        <f t="shared" si="34"/>
        <v>0</v>
      </c>
    </row>
    <row r="91" spans="1:10" ht="29.25" customHeight="1" thickBot="1" x14ac:dyDescent="0.3">
      <c r="A91" s="100" t="s">
        <v>81</v>
      </c>
      <c r="B91" s="99"/>
      <c r="C91" s="50" t="s">
        <v>183</v>
      </c>
      <c r="D91" s="50" t="s">
        <v>181</v>
      </c>
      <c r="E91" s="50" t="s">
        <v>265</v>
      </c>
      <c r="F91" s="99">
        <v>200</v>
      </c>
      <c r="G91" s="102">
        <v>0.5</v>
      </c>
      <c r="H91" s="102">
        <v>0.5</v>
      </c>
      <c r="I91" s="99"/>
      <c r="J91" s="91">
        <f t="shared" si="2"/>
        <v>0</v>
      </c>
    </row>
    <row r="92" spans="1:10" ht="18.75" customHeight="1" thickBot="1" x14ac:dyDescent="0.3">
      <c r="A92" s="107" t="s">
        <v>91</v>
      </c>
      <c r="B92" s="22"/>
      <c r="C92" s="49">
        <v>10</v>
      </c>
      <c r="D92" s="51"/>
      <c r="E92" s="8"/>
      <c r="F92" s="8"/>
      <c r="G92" s="103">
        <f>SUM(G93+G96)</f>
        <v>55</v>
      </c>
      <c r="H92" s="103">
        <f t="shared" ref="H92:I92" si="35">SUM(H93+H96)</f>
        <v>103</v>
      </c>
      <c r="I92" s="22">
        <f t="shared" si="35"/>
        <v>101</v>
      </c>
      <c r="J92" s="91">
        <f t="shared" si="2"/>
        <v>98.05825242718447</v>
      </c>
    </row>
    <row r="93" spans="1:10" ht="18" customHeight="1" thickBot="1" x14ac:dyDescent="0.3">
      <c r="A93" s="100" t="s">
        <v>92</v>
      </c>
      <c r="B93" s="19"/>
      <c r="C93" s="50">
        <v>10</v>
      </c>
      <c r="D93" s="50" t="s">
        <v>178</v>
      </c>
      <c r="E93" s="8"/>
      <c r="F93" s="8"/>
      <c r="G93" s="102">
        <f>SUM(G94)</f>
        <v>50</v>
      </c>
      <c r="H93" s="102">
        <f t="shared" ref="H93:I94" si="36">SUM(H94)</f>
        <v>56</v>
      </c>
      <c r="I93" s="25">
        <f t="shared" si="36"/>
        <v>54.5</v>
      </c>
      <c r="J93" s="91">
        <f t="shared" si="2"/>
        <v>97.321428571428569</v>
      </c>
    </row>
    <row r="94" spans="1:10" ht="217.5" customHeight="1" thickBot="1" x14ac:dyDescent="0.3">
      <c r="A94" s="112" t="s">
        <v>268</v>
      </c>
      <c r="B94" s="19"/>
      <c r="C94" s="50">
        <v>10</v>
      </c>
      <c r="D94" s="50" t="s">
        <v>178</v>
      </c>
      <c r="E94" s="50" t="s">
        <v>266</v>
      </c>
      <c r="F94" s="8"/>
      <c r="G94" s="102">
        <f>SUM(G95)</f>
        <v>50</v>
      </c>
      <c r="H94" s="102">
        <f t="shared" si="36"/>
        <v>56</v>
      </c>
      <c r="I94" s="102">
        <f t="shared" si="36"/>
        <v>54.5</v>
      </c>
      <c r="J94" s="91">
        <f t="shared" si="2"/>
        <v>97.321428571428569</v>
      </c>
    </row>
    <row r="95" spans="1:10" ht="32.25" customHeight="1" thickBot="1" x14ac:dyDescent="0.3">
      <c r="A95" s="24" t="s">
        <v>93</v>
      </c>
      <c r="B95" s="19"/>
      <c r="C95" s="50">
        <v>10</v>
      </c>
      <c r="D95" s="50" t="s">
        <v>178</v>
      </c>
      <c r="E95" s="50" t="s">
        <v>266</v>
      </c>
      <c r="F95" s="19">
        <v>300</v>
      </c>
      <c r="G95" s="19">
        <v>50</v>
      </c>
      <c r="H95" s="99">
        <v>56</v>
      </c>
      <c r="I95" s="99">
        <v>54.5</v>
      </c>
      <c r="J95" s="91">
        <f t="shared" si="2"/>
        <v>97.321428571428569</v>
      </c>
    </row>
    <row r="96" spans="1:10" ht="27.75" customHeight="1" thickBot="1" x14ac:dyDescent="0.3">
      <c r="A96" s="107" t="s">
        <v>94</v>
      </c>
      <c r="B96" s="22"/>
      <c r="C96" s="49">
        <v>10</v>
      </c>
      <c r="D96" s="49" t="s">
        <v>181</v>
      </c>
      <c r="E96" s="8"/>
      <c r="F96" s="8"/>
      <c r="G96" s="102">
        <f>SUM(G97+G99+G100)</f>
        <v>5</v>
      </c>
      <c r="H96" s="102">
        <f t="shared" ref="H96:I96" si="37">SUM(H97+H99+H100)</f>
        <v>47</v>
      </c>
      <c r="I96" s="102">
        <f t="shared" si="37"/>
        <v>46.5</v>
      </c>
      <c r="J96" s="91">
        <f t="shared" si="2"/>
        <v>98.936170212765958</v>
      </c>
    </row>
    <row r="97" spans="1:10" ht="179.25" customHeight="1" thickBot="1" x14ac:dyDescent="0.3">
      <c r="A97" s="112" t="s">
        <v>269</v>
      </c>
      <c r="B97" s="19"/>
      <c r="C97" s="50">
        <v>10</v>
      </c>
      <c r="D97" s="50" t="s">
        <v>181</v>
      </c>
      <c r="E97" s="50" t="s">
        <v>267</v>
      </c>
      <c r="F97" s="8"/>
      <c r="G97" s="102">
        <f>SUM(G98)</f>
        <v>1</v>
      </c>
      <c r="H97" s="102">
        <f t="shared" ref="H97:I97" si="38">SUM(H98)</f>
        <v>43</v>
      </c>
      <c r="I97" s="102">
        <f t="shared" si="38"/>
        <v>43</v>
      </c>
      <c r="J97" s="91">
        <f t="shared" si="2"/>
        <v>100</v>
      </c>
    </row>
    <row r="98" spans="1:10" ht="30" customHeight="1" thickBot="1" x14ac:dyDescent="0.3">
      <c r="A98" s="100" t="s">
        <v>93</v>
      </c>
      <c r="B98" s="19"/>
      <c r="C98" s="50">
        <v>10</v>
      </c>
      <c r="D98" s="50" t="s">
        <v>181</v>
      </c>
      <c r="E98" s="50" t="s">
        <v>267</v>
      </c>
      <c r="F98" s="19">
        <v>300</v>
      </c>
      <c r="G98" s="102">
        <v>1</v>
      </c>
      <c r="H98" s="102">
        <v>43</v>
      </c>
      <c r="I98" s="102">
        <v>43</v>
      </c>
      <c r="J98" s="91">
        <f t="shared" si="2"/>
        <v>100</v>
      </c>
    </row>
    <row r="99" spans="1:10" ht="216" customHeight="1" thickBot="1" x14ac:dyDescent="0.3">
      <c r="A99" s="112" t="s">
        <v>270</v>
      </c>
      <c r="B99" s="99"/>
      <c r="C99" s="50" t="s">
        <v>271</v>
      </c>
      <c r="D99" s="50" t="s">
        <v>181</v>
      </c>
      <c r="E99" s="50" t="s">
        <v>272</v>
      </c>
      <c r="F99" s="99">
        <v>300</v>
      </c>
      <c r="G99" s="102">
        <v>2</v>
      </c>
      <c r="H99" s="102">
        <v>4</v>
      </c>
      <c r="I99" s="102">
        <v>3.5</v>
      </c>
      <c r="J99" s="91">
        <f t="shared" si="2"/>
        <v>87.5</v>
      </c>
    </row>
    <row r="100" spans="1:10" ht="230.25" customHeight="1" thickBot="1" x14ac:dyDescent="0.3">
      <c r="A100" s="113" t="s">
        <v>273</v>
      </c>
      <c r="B100" s="99"/>
      <c r="C100" s="50" t="s">
        <v>271</v>
      </c>
      <c r="D100" s="50" t="s">
        <v>181</v>
      </c>
      <c r="E100" s="50" t="s">
        <v>274</v>
      </c>
      <c r="F100" s="99">
        <v>300</v>
      </c>
      <c r="G100" s="102">
        <v>2</v>
      </c>
      <c r="H100" s="102">
        <v>0</v>
      </c>
      <c r="I100" s="102">
        <v>0</v>
      </c>
      <c r="J100" s="91" t="e">
        <f t="shared" si="2"/>
        <v>#DIV/0!</v>
      </c>
    </row>
    <row r="101" spans="1:10" ht="30" customHeight="1" thickBot="1" x14ac:dyDescent="0.3">
      <c r="A101" s="107" t="s">
        <v>195</v>
      </c>
      <c r="B101" s="22"/>
      <c r="C101" s="49" t="s">
        <v>196</v>
      </c>
      <c r="D101" s="49"/>
      <c r="E101" s="49"/>
      <c r="F101" s="22"/>
      <c r="G101" s="22"/>
      <c r="H101" s="22">
        <f>SUM(H102)</f>
        <v>1.2</v>
      </c>
      <c r="I101" s="22">
        <f>SUM(I102)</f>
        <v>0.03</v>
      </c>
      <c r="J101" s="91">
        <f t="shared" si="2"/>
        <v>2.5</v>
      </c>
    </row>
    <row r="102" spans="1:10" ht="29.25" customHeight="1" thickBot="1" x14ac:dyDescent="0.3">
      <c r="A102" s="100" t="s">
        <v>197</v>
      </c>
      <c r="B102" s="95"/>
      <c r="C102" s="50" t="s">
        <v>196</v>
      </c>
      <c r="D102" s="50" t="s">
        <v>178</v>
      </c>
      <c r="E102" s="50" t="s">
        <v>198</v>
      </c>
      <c r="F102" s="95">
        <v>730</v>
      </c>
      <c r="G102" s="95"/>
      <c r="H102" s="95">
        <v>1.2</v>
      </c>
      <c r="I102" s="95">
        <v>0.03</v>
      </c>
      <c r="J102" s="91">
        <f t="shared" si="2"/>
        <v>2.5</v>
      </c>
    </row>
    <row r="103" spans="1:10" ht="67.5" customHeight="1" thickBot="1" x14ac:dyDescent="0.3">
      <c r="A103" s="107" t="s">
        <v>95</v>
      </c>
      <c r="B103" s="22">
        <v>971</v>
      </c>
      <c r="C103" s="51"/>
      <c r="D103" s="51"/>
      <c r="E103" s="8"/>
      <c r="F103" s="8"/>
      <c r="G103" s="92">
        <f>SUM(G104)</f>
        <v>4597.5</v>
      </c>
      <c r="H103" s="92">
        <f t="shared" ref="H103:I103" si="39">SUM(H104)</f>
        <v>9809.5</v>
      </c>
      <c r="I103" s="92">
        <f t="shared" si="39"/>
        <v>8471.5</v>
      </c>
      <c r="J103" s="91">
        <f t="shared" si="2"/>
        <v>86.360161068352099</v>
      </c>
    </row>
    <row r="104" spans="1:10" ht="28.5" customHeight="1" thickBot="1" x14ac:dyDescent="0.3">
      <c r="A104" s="107" t="s">
        <v>88</v>
      </c>
      <c r="B104" s="22"/>
      <c r="C104" s="49" t="s">
        <v>183</v>
      </c>
      <c r="D104" s="49"/>
      <c r="E104" s="22"/>
      <c r="F104" s="22"/>
      <c r="G104" s="22">
        <f>SUM(G105+G113+G132)</f>
        <v>4597.5</v>
      </c>
      <c r="H104" s="22">
        <f>SUM(H105+H113+H132)</f>
        <v>9809.5</v>
      </c>
      <c r="I104" s="22">
        <f>SUM(I105+I113+I132)</f>
        <v>8471.5</v>
      </c>
      <c r="J104" s="91">
        <f t="shared" si="2"/>
        <v>86.360161068352099</v>
      </c>
    </row>
    <row r="105" spans="1:10" ht="21" customHeight="1" thickBot="1" x14ac:dyDescent="0.3">
      <c r="A105" s="107" t="s">
        <v>96</v>
      </c>
      <c r="B105" s="22"/>
      <c r="C105" s="49" t="s">
        <v>183</v>
      </c>
      <c r="D105" s="49" t="s">
        <v>179</v>
      </c>
      <c r="E105" s="22"/>
      <c r="F105" s="22"/>
      <c r="G105" s="103">
        <f>SUM(G106+G109+G112)</f>
        <v>1915</v>
      </c>
      <c r="H105" s="103">
        <f>SUM(H106+H109+H112+H111)</f>
        <v>3351</v>
      </c>
      <c r="I105" s="103">
        <f t="shared" ref="I105" si="40">SUM(I106+I109+I112+I111)</f>
        <v>2655.3999999999996</v>
      </c>
      <c r="J105" s="91">
        <f t="shared" si="2"/>
        <v>79.242017308266171</v>
      </c>
    </row>
    <row r="106" spans="1:10" ht="152.25" customHeight="1" thickBot="1" x14ac:dyDescent="0.3">
      <c r="A106" s="115" t="s">
        <v>275</v>
      </c>
      <c r="B106" s="19"/>
      <c r="C106" s="50" t="s">
        <v>183</v>
      </c>
      <c r="D106" s="50" t="s">
        <v>179</v>
      </c>
      <c r="E106" s="50" t="s">
        <v>199</v>
      </c>
      <c r="F106" s="19"/>
      <c r="G106" s="19">
        <f>SUM(G108+G107+G110)</f>
        <v>745</v>
      </c>
      <c r="H106" s="84">
        <f t="shared" ref="H106:I106" si="41">SUM(H108+H107+H110)</f>
        <v>745</v>
      </c>
      <c r="I106" s="84">
        <f t="shared" si="41"/>
        <v>595.79999999999995</v>
      </c>
      <c r="J106" s="91">
        <f t="shared" si="2"/>
        <v>79.973154362416096</v>
      </c>
    </row>
    <row r="107" spans="1:10" ht="103.5" customHeight="1" thickBot="1" x14ac:dyDescent="0.3">
      <c r="A107" s="108" t="s">
        <v>100</v>
      </c>
      <c r="B107" s="84"/>
      <c r="C107" s="50" t="s">
        <v>183</v>
      </c>
      <c r="D107" s="50" t="s">
        <v>179</v>
      </c>
      <c r="E107" s="50" t="s">
        <v>199</v>
      </c>
      <c r="F107" s="84">
        <v>100</v>
      </c>
      <c r="G107" s="102">
        <v>695</v>
      </c>
      <c r="H107" s="102">
        <v>695</v>
      </c>
      <c r="I107" s="102">
        <v>572.4</v>
      </c>
      <c r="J107" s="91">
        <f t="shared" si="2"/>
        <v>82.35971223021582</v>
      </c>
    </row>
    <row r="108" spans="1:10" ht="27.75" customHeight="1" thickBot="1" x14ac:dyDescent="0.3">
      <c r="A108" s="104" t="s">
        <v>81</v>
      </c>
      <c r="B108" s="19"/>
      <c r="C108" s="50" t="s">
        <v>183</v>
      </c>
      <c r="D108" s="50" t="s">
        <v>179</v>
      </c>
      <c r="E108" s="50" t="s">
        <v>199</v>
      </c>
      <c r="F108" s="19">
        <v>200</v>
      </c>
      <c r="G108" s="102">
        <v>0</v>
      </c>
      <c r="H108" s="102">
        <v>0</v>
      </c>
      <c r="I108" s="102">
        <v>0</v>
      </c>
      <c r="J108" s="91" t="e">
        <f t="shared" si="2"/>
        <v>#DIV/0!</v>
      </c>
    </row>
    <row r="109" spans="1:10" ht="24" customHeight="1" thickBot="1" x14ac:dyDescent="0.3">
      <c r="A109" s="104" t="s">
        <v>81</v>
      </c>
      <c r="B109" s="99"/>
      <c r="C109" s="50" t="s">
        <v>183</v>
      </c>
      <c r="D109" s="50" t="s">
        <v>179</v>
      </c>
      <c r="E109" s="50" t="s">
        <v>276</v>
      </c>
      <c r="F109" s="99">
        <v>200</v>
      </c>
      <c r="G109" s="102">
        <v>1169</v>
      </c>
      <c r="H109" s="102">
        <v>2555</v>
      </c>
      <c r="I109" s="102">
        <v>2059.6</v>
      </c>
      <c r="J109" s="91">
        <f t="shared" si="2"/>
        <v>80.610567514677101</v>
      </c>
    </row>
    <row r="110" spans="1:10" ht="21.75" customHeight="1" thickBot="1" x14ac:dyDescent="0.3">
      <c r="A110" s="83" t="s">
        <v>76</v>
      </c>
      <c r="B110" s="84"/>
      <c r="C110" s="50" t="s">
        <v>183</v>
      </c>
      <c r="D110" s="50" t="s">
        <v>179</v>
      </c>
      <c r="E110" s="50" t="s">
        <v>346</v>
      </c>
      <c r="F110" s="84">
        <v>800</v>
      </c>
      <c r="G110" s="102">
        <v>50</v>
      </c>
      <c r="H110" s="102">
        <v>50</v>
      </c>
      <c r="I110" s="102">
        <v>23.4</v>
      </c>
      <c r="J110" s="91">
        <f t="shared" si="2"/>
        <v>46.8</v>
      </c>
    </row>
    <row r="111" spans="1:10" ht="27.75" customHeight="1" thickBot="1" x14ac:dyDescent="0.3">
      <c r="A111" s="117" t="s">
        <v>293</v>
      </c>
      <c r="B111" s="106"/>
      <c r="C111" s="50" t="s">
        <v>183</v>
      </c>
      <c r="D111" s="50" t="s">
        <v>179</v>
      </c>
      <c r="E111" s="50" t="s">
        <v>294</v>
      </c>
      <c r="F111" s="106">
        <v>200</v>
      </c>
      <c r="G111" s="102"/>
      <c r="H111" s="102">
        <v>50</v>
      </c>
      <c r="I111" s="102">
        <v>0</v>
      </c>
      <c r="J111" s="91">
        <f t="shared" si="2"/>
        <v>0</v>
      </c>
    </row>
    <row r="112" spans="1:10" ht="198.75" customHeight="1" thickBot="1" x14ac:dyDescent="0.3">
      <c r="A112" s="115" t="s">
        <v>277</v>
      </c>
      <c r="B112" s="99"/>
      <c r="C112" s="50" t="s">
        <v>183</v>
      </c>
      <c r="D112" s="50" t="s">
        <v>179</v>
      </c>
      <c r="E112" s="50" t="s">
        <v>278</v>
      </c>
      <c r="F112" s="99">
        <v>200</v>
      </c>
      <c r="G112" s="102">
        <v>1</v>
      </c>
      <c r="H112" s="102">
        <v>1</v>
      </c>
      <c r="I112" s="102">
        <v>0</v>
      </c>
      <c r="J112" s="91">
        <f t="shared" si="2"/>
        <v>0</v>
      </c>
    </row>
    <row r="113" spans="1:10" ht="16.5" customHeight="1" thickBot="1" x14ac:dyDescent="0.3">
      <c r="A113" s="43" t="s">
        <v>97</v>
      </c>
      <c r="B113" s="22"/>
      <c r="C113" s="49" t="s">
        <v>183</v>
      </c>
      <c r="D113" s="49" t="s">
        <v>181</v>
      </c>
      <c r="E113" s="22"/>
      <c r="F113" s="22"/>
      <c r="G113" s="22">
        <f>SUM(G115+G116+G118+G120+G122+G124+G126+G128+G130)</f>
        <v>703.3</v>
      </c>
      <c r="H113" s="22">
        <f t="shared" ref="H113:J113" si="42">SUM(H115+H116+H118+H120+H122+H124+H126+H128+H130)</f>
        <v>3493.3</v>
      </c>
      <c r="I113" s="22">
        <f t="shared" si="42"/>
        <v>3039</v>
      </c>
      <c r="J113" s="22" t="e">
        <f t="shared" si="42"/>
        <v>#DIV/0!</v>
      </c>
    </row>
    <row r="114" spans="1:10" ht="144.75" customHeight="1" thickBot="1" x14ac:dyDescent="0.3">
      <c r="A114" s="115" t="s">
        <v>282</v>
      </c>
      <c r="B114" s="22"/>
      <c r="C114" s="50" t="s">
        <v>183</v>
      </c>
      <c r="D114" s="50" t="s">
        <v>181</v>
      </c>
      <c r="E114" s="49" t="s">
        <v>200</v>
      </c>
      <c r="F114" s="22"/>
      <c r="G114" s="103">
        <f>SUM(G115)</f>
        <v>5</v>
      </c>
      <c r="H114" s="103">
        <f t="shared" ref="H114:J114" si="43">SUM(H115)</f>
        <v>114</v>
      </c>
      <c r="I114" s="103">
        <f t="shared" si="43"/>
        <v>107.6</v>
      </c>
      <c r="J114" s="22">
        <f t="shared" si="43"/>
        <v>94.385964912280699</v>
      </c>
    </row>
    <row r="115" spans="1:10" ht="29.25" customHeight="1" thickBot="1" x14ac:dyDescent="0.3">
      <c r="A115" s="100" t="s">
        <v>90</v>
      </c>
      <c r="B115" s="19"/>
      <c r="C115" s="50" t="s">
        <v>183</v>
      </c>
      <c r="D115" s="50" t="s">
        <v>181</v>
      </c>
      <c r="E115" s="50" t="s">
        <v>200</v>
      </c>
      <c r="F115" s="19">
        <v>200</v>
      </c>
      <c r="G115" s="102">
        <v>5</v>
      </c>
      <c r="H115" s="102">
        <v>114</v>
      </c>
      <c r="I115" s="102">
        <v>107.6</v>
      </c>
      <c r="J115" s="91">
        <f t="shared" si="2"/>
        <v>94.385964912280699</v>
      </c>
    </row>
    <row r="116" spans="1:10" ht="132" customHeight="1" thickBot="1" x14ac:dyDescent="0.3">
      <c r="A116" s="115" t="s">
        <v>283</v>
      </c>
      <c r="B116" s="99"/>
      <c r="C116" s="50" t="s">
        <v>183</v>
      </c>
      <c r="D116" s="50" t="s">
        <v>181</v>
      </c>
      <c r="E116" s="49" t="s">
        <v>201</v>
      </c>
      <c r="F116" s="22"/>
      <c r="G116" s="103">
        <f>SUM(G117)</f>
        <v>100</v>
      </c>
      <c r="H116" s="103">
        <f t="shared" ref="H116:I116" si="44">SUM(H117)</f>
        <v>1040</v>
      </c>
      <c r="I116" s="103">
        <f t="shared" si="44"/>
        <v>1009.9</v>
      </c>
      <c r="J116" s="91">
        <f t="shared" si="2"/>
        <v>97.105769230769226</v>
      </c>
    </row>
    <row r="117" spans="1:10" ht="29.25" customHeight="1" thickBot="1" x14ac:dyDescent="0.3">
      <c r="A117" s="100" t="s">
        <v>90</v>
      </c>
      <c r="B117" s="95"/>
      <c r="C117" s="50" t="s">
        <v>183</v>
      </c>
      <c r="D117" s="50" t="s">
        <v>181</v>
      </c>
      <c r="E117" s="50" t="s">
        <v>201</v>
      </c>
      <c r="F117" s="95">
        <v>200</v>
      </c>
      <c r="G117" s="102">
        <v>100</v>
      </c>
      <c r="H117" s="102">
        <v>1040</v>
      </c>
      <c r="I117" s="102">
        <v>1009.9</v>
      </c>
      <c r="J117" s="91">
        <f t="shared" si="2"/>
        <v>97.105769230769226</v>
      </c>
    </row>
    <row r="118" spans="1:10" ht="132" customHeight="1" thickBot="1" x14ac:dyDescent="0.3">
      <c r="A118" s="116" t="s">
        <v>257</v>
      </c>
      <c r="B118" s="99"/>
      <c r="C118" s="50" t="s">
        <v>183</v>
      </c>
      <c r="D118" s="50" t="s">
        <v>181</v>
      </c>
      <c r="E118" s="49" t="s">
        <v>258</v>
      </c>
      <c r="F118" s="22"/>
      <c r="G118" s="103">
        <f>SUM(G119)</f>
        <v>10</v>
      </c>
      <c r="H118" s="103">
        <f t="shared" ref="H118:I118" si="45">SUM(H119)</f>
        <v>135</v>
      </c>
      <c r="I118" s="103">
        <f t="shared" si="45"/>
        <v>121.5</v>
      </c>
      <c r="J118" s="91">
        <f t="shared" si="2"/>
        <v>90</v>
      </c>
    </row>
    <row r="119" spans="1:10" ht="27" customHeight="1" thickBot="1" x14ac:dyDescent="0.3">
      <c r="A119" s="100" t="s">
        <v>90</v>
      </c>
      <c r="B119" s="95"/>
      <c r="C119" s="50" t="s">
        <v>183</v>
      </c>
      <c r="D119" s="50" t="s">
        <v>181</v>
      </c>
      <c r="E119" s="50" t="s">
        <v>258</v>
      </c>
      <c r="F119" s="95">
        <v>200</v>
      </c>
      <c r="G119" s="102">
        <v>10</v>
      </c>
      <c r="H119" s="102">
        <v>135</v>
      </c>
      <c r="I119" s="102">
        <v>121.5</v>
      </c>
      <c r="J119" s="91">
        <f t="shared" si="2"/>
        <v>90</v>
      </c>
    </row>
    <row r="120" spans="1:10" ht="120.75" customHeight="1" thickBot="1" x14ac:dyDescent="0.3">
      <c r="A120" s="108" t="s">
        <v>284</v>
      </c>
      <c r="B120" s="99"/>
      <c r="C120" s="50" t="s">
        <v>183</v>
      </c>
      <c r="D120" s="50" t="s">
        <v>181</v>
      </c>
      <c r="E120" s="49" t="s">
        <v>202</v>
      </c>
      <c r="F120" s="22"/>
      <c r="G120" s="103">
        <f>SUM(G121)</f>
        <v>420</v>
      </c>
      <c r="H120" s="103">
        <f t="shared" ref="H120:I120" si="46">SUM(H121)</f>
        <v>645</v>
      </c>
      <c r="I120" s="103">
        <f t="shared" si="46"/>
        <v>437.6</v>
      </c>
      <c r="J120" s="91">
        <f t="shared" si="2"/>
        <v>67.844961240310084</v>
      </c>
    </row>
    <row r="121" spans="1:10" ht="29.25" customHeight="1" thickBot="1" x14ac:dyDescent="0.3">
      <c r="A121" s="100" t="s">
        <v>90</v>
      </c>
      <c r="B121" s="95"/>
      <c r="C121" s="50" t="s">
        <v>183</v>
      </c>
      <c r="D121" s="50" t="s">
        <v>181</v>
      </c>
      <c r="E121" s="50" t="s">
        <v>202</v>
      </c>
      <c r="F121" s="95">
        <v>200</v>
      </c>
      <c r="G121" s="102">
        <v>420</v>
      </c>
      <c r="H121" s="102">
        <v>645</v>
      </c>
      <c r="I121" s="102">
        <v>437.6</v>
      </c>
      <c r="J121" s="91">
        <f t="shared" si="2"/>
        <v>67.844961240310084</v>
      </c>
    </row>
    <row r="122" spans="1:10" ht="157.5" customHeight="1" thickBot="1" x14ac:dyDescent="0.3">
      <c r="A122" s="116" t="s">
        <v>261</v>
      </c>
      <c r="B122" s="99"/>
      <c r="C122" s="50" t="s">
        <v>183</v>
      </c>
      <c r="D122" s="50" t="s">
        <v>181</v>
      </c>
      <c r="E122" s="49" t="s">
        <v>203</v>
      </c>
      <c r="F122" s="22"/>
      <c r="G122" s="103">
        <f>SUM(G123)</f>
        <v>10</v>
      </c>
      <c r="H122" s="103">
        <f t="shared" ref="H122:I122" si="47">SUM(H123)</f>
        <v>640</v>
      </c>
      <c r="I122" s="103">
        <f t="shared" si="47"/>
        <v>532.9</v>
      </c>
      <c r="J122" s="91">
        <f t="shared" si="2"/>
        <v>83.265625</v>
      </c>
    </row>
    <row r="123" spans="1:10" ht="30" customHeight="1" thickBot="1" x14ac:dyDescent="0.3">
      <c r="A123" s="94" t="s">
        <v>90</v>
      </c>
      <c r="B123" s="95"/>
      <c r="C123" s="50" t="s">
        <v>183</v>
      </c>
      <c r="D123" s="50" t="s">
        <v>181</v>
      </c>
      <c r="E123" s="50" t="s">
        <v>203</v>
      </c>
      <c r="F123" s="95">
        <v>200</v>
      </c>
      <c r="G123" s="102">
        <v>10</v>
      </c>
      <c r="H123" s="102">
        <v>640</v>
      </c>
      <c r="I123" s="102">
        <v>532.9</v>
      </c>
      <c r="J123" s="91">
        <f t="shared" si="2"/>
        <v>83.265625</v>
      </c>
    </row>
    <row r="124" spans="1:10" ht="133.5" customHeight="1" thickBot="1" x14ac:dyDescent="0.3">
      <c r="A124" s="115" t="s">
        <v>262</v>
      </c>
      <c r="B124" s="99"/>
      <c r="C124" s="50" t="s">
        <v>183</v>
      </c>
      <c r="D124" s="50" t="s">
        <v>181</v>
      </c>
      <c r="E124" s="49" t="s">
        <v>204</v>
      </c>
      <c r="F124" s="22"/>
      <c r="G124" s="103">
        <f>SUM(G125)</f>
        <v>78.3</v>
      </c>
      <c r="H124" s="103">
        <f t="shared" ref="H124:I124" si="48">SUM(H125)</f>
        <v>333.3</v>
      </c>
      <c r="I124" s="103">
        <f t="shared" si="48"/>
        <v>309</v>
      </c>
      <c r="J124" s="91">
        <f t="shared" si="2"/>
        <v>92.709270927092703</v>
      </c>
    </row>
    <row r="125" spans="1:10" ht="29.25" customHeight="1" thickBot="1" x14ac:dyDescent="0.3">
      <c r="A125" s="100" t="s">
        <v>90</v>
      </c>
      <c r="B125" s="95"/>
      <c r="C125" s="50" t="s">
        <v>183</v>
      </c>
      <c r="D125" s="50" t="s">
        <v>181</v>
      </c>
      <c r="E125" s="50" t="s">
        <v>204</v>
      </c>
      <c r="F125" s="95">
        <v>200</v>
      </c>
      <c r="G125" s="95">
        <v>78.3</v>
      </c>
      <c r="H125" s="106">
        <v>333.3</v>
      </c>
      <c r="I125" s="106">
        <v>309</v>
      </c>
      <c r="J125" s="118">
        <f t="shared" si="2"/>
        <v>92.709270927092703</v>
      </c>
    </row>
    <row r="126" spans="1:10" ht="119.25" customHeight="1" thickBot="1" x14ac:dyDescent="0.3">
      <c r="A126" s="108" t="s">
        <v>285</v>
      </c>
      <c r="B126" s="22"/>
      <c r="C126" s="49" t="s">
        <v>183</v>
      </c>
      <c r="D126" s="49" t="s">
        <v>181</v>
      </c>
      <c r="E126" s="49" t="s">
        <v>205</v>
      </c>
      <c r="F126" s="22"/>
      <c r="G126" s="22">
        <f>SUM(G127)</f>
        <v>0</v>
      </c>
      <c r="H126" s="22">
        <f t="shared" ref="H126:I126" si="49">SUM(H127)</f>
        <v>450</v>
      </c>
      <c r="I126" s="22">
        <f t="shared" si="49"/>
        <v>388.6</v>
      </c>
      <c r="J126" s="91">
        <f t="shared" si="2"/>
        <v>86.355555555555569</v>
      </c>
    </row>
    <row r="127" spans="1:10" ht="29.25" customHeight="1" thickBot="1" x14ac:dyDescent="0.3">
      <c r="A127" s="94" t="s">
        <v>90</v>
      </c>
      <c r="B127" s="95"/>
      <c r="C127" s="50" t="s">
        <v>183</v>
      </c>
      <c r="D127" s="50" t="s">
        <v>181</v>
      </c>
      <c r="E127" s="50" t="s">
        <v>205</v>
      </c>
      <c r="F127" s="95">
        <v>200</v>
      </c>
      <c r="G127" s="95"/>
      <c r="H127" s="95">
        <v>450</v>
      </c>
      <c r="I127" s="95">
        <v>388.6</v>
      </c>
      <c r="J127" s="91">
        <f t="shared" si="2"/>
        <v>86.355555555555569</v>
      </c>
    </row>
    <row r="128" spans="1:10" ht="129.75" customHeight="1" thickBot="1" x14ac:dyDescent="0.3">
      <c r="A128" s="100" t="s">
        <v>279</v>
      </c>
      <c r="B128" s="99"/>
      <c r="C128" s="50" t="s">
        <v>183</v>
      </c>
      <c r="D128" s="50" t="s">
        <v>181</v>
      </c>
      <c r="E128" s="49" t="s">
        <v>206</v>
      </c>
      <c r="F128" s="22"/>
      <c r="G128" s="103">
        <f>SUM(G129)</f>
        <v>80</v>
      </c>
      <c r="H128" s="103">
        <f t="shared" ref="H128:I128" si="50">SUM(H129)</f>
        <v>136</v>
      </c>
      <c r="I128" s="103">
        <f t="shared" si="50"/>
        <v>131.9</v>
      </c>
      <c r="J128" s="91">
        <f t="shared" si="2"/>
        <v>96.985294117647058</v>
      </c>
    </row>
    <row r="129" spans="1:10" ht="30" customHeight="1" thickBot="1" x14ac:dyDescent="0.3">
      <c r="A129" s="83" t="s">
        <v>90</v>
      </c>
      <c r="B129" s="84"/>
      <c r="C129" s="50" t="s">
        <v>183</v>
      </c>
      <c r="D129" s="50" t="s">
        <v>181</v>
      </c>
      <c r="E129" s="50" t="s">
        <v>206</v>
      </c>
      <c r="F129" s="84">
        <v>200</v>
      </c>
      <c r="G129" s="102">
        <v>80</v>
      </c>
      <c r="H129" s="102">
        <v>136</v>
      </c>
      <c r="I129" s="102">
        <v>131.9</v>
      </c>
      <c r="J129" s="91">
        <f t="shared" si="2"/>
        <v>96.985294117647058</v>
      </c>
    </row>
    <row r="130" spans="1:10" ht="115.5" customHeight="1" thickBot="1" x14ac:dyDescent="0.3">
      <c r="A130" s="108" t="s">
        <v>280</v>
      </c>
      <c r="B130" s="99"/>
      <c r="C130" s="50" t="s">
        <v>183</v>
      </c>
      <c r="D130" s="50" t="s">
        <v>181</v>
      </c>
      <c r="E130" s="49" t="s">
        <v>281</v>
      </c>
      <c r="F130" s="22"/>
      <c r="G130" s="103">
        <f>SUM(G131)</f>
        <v>0</v>
      </c>
      <c r="H130" s="103">
        <f t="shared" ref="H130:I130" si="51">SUM(H131)</f>
        <v>0</v>
      </c>
      <c r="I130" s="103">
        <f t="shared" si="51"/>
        <v>0</v>
      </c>
      <c r="J130" s="91" t="e">
        <f t="shared" si="2"/>
        <v>#DIV/0!</v>
      </c>
    </row>
    <row r="131" spans="1:10" ht="29.25" customHeight="1" thickBot="1" x14ac:dyDescent="0.3">
      <c r="A131" s="100" t="s">
        <v>90</v>
      </c>
      <c r="B131" s="84"/>
      <c r="C131" s="50" t="s">
        <v>183</v>
      </c>
      <c r="D131" s="50" t="s">
        <v>181</v>
      </c>
      <c r="E131" s="50" t="s">
        <v>207</v>
      </c>
      <c r="F131" s="84">
        <v>200</v>
      </c>
      <c r="G131" s="84">
        <v>0</v>
      </c>
      <c r="H131" s="84">
        <v>0</v>
      </c>
      <c r="I131" s="84">
        <v>0</v>
      </c>
      <c r="J131" s="91" t="e">
        <f t="shared" si="2"/>
        <v>#DIV/0!</v>
      </c>
    </row>
    <row r="132" spans="1:10" ht="42.75" customHeight="1" thickBot="1" x14ac:dyDescent="0.3">
      <c r="A132" s="107" t="s">
        <v>99</v>
      </c>
      <c r="B132" s="22"/>
      <c r="C132" s="49" t="s">
        <v>183</v>
      </c>
      <c r="D132" s="49" t="s">
        <v>183</v>
      </c>
      <c r="E132" s="22"/>
      <c r="F132" s="22"/>
      <c r="G132" s="22">
        <f>SUM(G133)</f>
        <v>1979.2</v>
      </c>
      <c r="H132" s="22">
        <f t="shared" ref="H132:I132" si="52">SUM(H133)</f>
        <v>2965.2</v>
      </c>
      <c r="I132" s="22">
        <f t="shared" si="52"/>
        <v>2777.0999999999995</v>
      </c>
      <c r="J132" s="91">
        <f t="shared" si="2"/>
        <v>93.656414407122611</v>
      </c>
    </row>
    <row r="133" spans="1:10" ht="173.25" customHeight="1" thickBot="1" x14ac:dyDescent="0.3">
      <c r="A133" s="115" t="s">
        <v>286</v>
      </c>
      <c r="B133" s="22"/>
      <c r="C133" s="50" t="s">
        <v>183</v>
      </c>
      <c r="D133" s="50" t="s">
        <v>183</v>
      </c>
      <c r="E133" s="50" t="s">
        <v>287</v>
      </c>
      <c r="F133" s="19"/>
      <c r="G133" s="19">
        <f>SUM(G134+G135+G136)</f>
        <v>1979.2</v>
      </c>
      <c r="H133" s="25">
        <f t="shared" ref="H133:I133" si="53">SUM(H134+H135+H136)</f>
        <v>2965.2</v>
      </c>
      <c r="I133" s="25">
        <f t="shared" si="53"/>
        <v>2777.0999999999995</v>
      </c>
      <c r="J133" s="91">
        <f t="shared" si="2"/>
        <v>93.656414407122611</v>
      </c>
    </row>
    <row r="134" spans="1:10" ht="101.25" customHeight="1" thickBot="1" x14ac:dyDescent="0.3">
      <c r="A134" s="108" t="s">
        <v>100</v>
      </c>
      <c r="B134" s="19"/>
      <c r="C134" s="50" t="s">
        <v>183</v>
      </c>
      <c r="D134" s="50" t="s">
        <v>183</v>
      </c>
      <c r="E134" s="50" t="s">
        <v>287</v>
      </c>
      <c r="F134" s="19">
        <v>100</v>
      </c>
      <c r="G134" s="19">
        <v>1819.2</v>
      </c>
      <c r="H134" s="19">
        <v>2629.2</v>
      </c>
      <c r="I134" s="19">
        <v>2477.1999999999998</v>
      </c>
      <c r="J134" s="91">
        <f t="shared" si="2"/>
        <v>94.218773771489424</v>
      </c>
    </row>
    <row r="135" spans="1:10" ht="26.25" thickBot="1" x14ac:dyDescent="0.3">
      <c r="A135" s="100" t="s">
        <v>81</v>
      </c>
      <c r="B135" s="19"/>
      <c r="C135" s="50" t="s">
        <v>183</v>
      </c>
      <c r="D135" s="50" t="s">
        <v>183</v>
      </c>
      <c r="E135" s="50" t="s">
        <v>287</v>
      </c>
      <c r="F135" s="19">
        <v>200</v>
      </c>
      <c r="G135" s="102">
        <v>110</v>
      </c>
      <c r="H135" s="102">
        <v>226</v>
      </c>
      <c r="I135" s="19">
        <v>195.7</v>
      </c>
      <c r="J135" s="91">
        <f t="shared" si="2"/>
        <v>86.592920353982294</v>
      </c>
    </row>
    <row r="136" spans="1:10" ht="21" customHeight="1" thickBot="1" x14ac:dyDescent="0.3">
      <c r="A136" s="100" t="s">
        <v>76</v>
      </c>
      <c r="B136" s="19"/>
      <c r="C136" s="50" t="s">
        <v>183</v>
      </c>
      <c r="D136" s="50" t="s">
        <v>183</v>
      </c>
      <c r="E136" s="50" t="s">
        <v>185</v>
      </c>
      <c r="F136" s="19">
        <v>800</v>
      </c>
      <c r="G136" s="102">
        <v>50</v>
      </c>
      <c r="H136" s="102">
        <v>110</v>
      </c>
      <c r="I136" s="19">
        <v>104.2</v>
      </c>
      <c r="J136" s="91">
        <f t="shared" si="2"/>
        <v>94.72727272727272</v>
      </c>
    </row>
    <row r="137" spans="1:10" ht="54.75" customHeight="1" thickBot="1" x14ac:dyDescent="0.3">
      <c r="A137" s="107" t="s">
        <v>101</v>
      </c>
      <c r="B137" s="22">
        <v>970</v>
      </c>
      <c r="C137" s="49"/>
      <c r="D137" s="49"/>
      <c r="E137" s="22"/>
      <c r="F137" s="22"/>
      <c r="G137" s="22">
        <f>SUM(G138+G156)</f>
        <v>5142.2</v>
      </c>
      <c r="H137" s="22">
        <f t="shared" ref="H137:I137" si="54">SUM(H138+H156)</f>
        <v>11052.1</v>
      </c>
      <c r="I137" s="22">
        <f t="shared" si="54"/>
        <v>9194.2000000000007</v>
      </c>
      <c r="J137" s="91">
        <f t="shared" si="2"/>
        <v>83.189620072203468</v>
      </c>
    </row>
    <row r="138" spans="1:10" ht="18.75" customHeight="1" thickBot="1" x14ac:dyDescent="0.3">
      <c r="A138" s="100" t="s">
        <v>102</v>
      </c>
      <c r="B138" s="19"/>
      <c r="C138" s="50" t="s">
        <v>184</v>
      </c>
      <c r="D138" s="49"/>
      <c r="E138" s="22"/>
      <c r="F138" s="22"/>
      <c r="G138" s="19">
        <f>SUM(G139)</f>
        <v>4903.8999999999996</v>
      </c>
      <c r="H138" s="110">
        <f t="shared" ref="H138:I138" si="55">SUM(H139)</f>
        <v>10303.9</v>
      </c>
      <c r="I138" s="25">
        <f t="shared" si="55"/>
        <v>8471.6</v>
      </c>
      <c r="J138" s="91">
        <f t="shared" si="2"/>
        <v>82.217412824270426</v>
      </c>
    </row>
    <row r="139" spans="1:10" ht="16.5" customHeight="1" thickBot="1" x14ac:dyDescent="0.3">
      <c r="A139" s="107" t="s">
        <v>103</v>
      </c>
      <c r="B139" s="22"/>
      <c r="C139" s="49" t="s">
        <v>184</v>
      </c>
      <c r="D139" s="49" t="s">
        <v>178</v>
      </c>
      <c r="E139" s="22"/>
      <c r="F139" s="22"/>
      <c r="G139" s="103">
        <f>SUM(G140+G145+G151+G155)</f>
        <v>4903.8999999999996</v>
      </c>
      <c r="H139" s="103">
        <f>SUM(H140+H145+H151+H155+H153+H144)</f>
        <v>10303.9</v>
      </c>
      <c r="I139" s="103">
        <f>SUM(I140+I145+I151+I155+I153+I144)</f>
        <v>8471.6</v>
      </c>
      <c r="J139" s="91">
        <f t="shared" si="2"/>
        <v>82.217412824270426</v>
      </c>
    </row>
    <row r="140" spans="1:10" ht="162.75" customHeight="1" thickBot="1" x14ac:dyDescent="0.3">
      <c r="A140" s="115" t="s">
        <v>288</v>
      </c>
      <c r="B140" s="19"/>
      <c r="C140" s="50" t="s">
        <v>184</v>
      </c>
      <c r="D140" s="50" t="s">
        <v>178</v>
      </c>
      <c r="E140" s="50" t="s">
        <v>208</v>
      </c>
      <c r="F140" s="19"/>
      <c r="G140" s="19">
        <f>SUM(G141+G142+G143)</f>
        <v>3995.3999999999996</v>
      </c>
      <c r="H140" s="110">
        <f t="shared" ref="H140:I140" si="56">SUM(H141+H142+H143)</f>
        <v>8949.4</v>
      </c>
      <c r="I140" s="99">
        <f t="shared" si="56"/>
        <v>7265.8</v>
      </c>
      <c r="J140" s="91">
        <f t="shared" si="2"/>
        <v>81.187565646859014</v>
      </c>
    </row>
    <row r="141" spans="1:10" ht="89.25" customHeight="1" thickBot="1" x14ac:dyDescent="0.3">
      <c r="A141" s="108" t="s">
        <v>74</v>
      </c>
      <c r="B141" s="19"/>
      <c r="C141" s="50" t="s">
        <v>184</v>
      </c>
      <c r="D141" s="50" t="s">
        <v>178</v>
      </c>
      <c r="E141" s="50" t="s">
        <v>208</v>
      </c>
      <c r="F141" s="19">
        <v>100</v>
      </c>
      <c r="G141" s="19">
        <v>2316.6999999999998</v>
      </c>
      <c r="H141" s="19">
        <v>3787.7</v>
      </c>
      <c r="I141" s="19">
        <v>3470.7</v>
      </c>
      <c r="J141" s="91">
        <f t="shared" si="2"/>
        <v>91.630804973994771</v>
      </c>
    </row>
    <row r="142" spans="1:10" ht="27" customHeight="1" thickBot="1" x14ac:dyDescent="0.3">
      <c r="A142" s="108" t="s">
        <v>81</v>
      </c>
      <c r="B142" s="19"/>
      <c r="C142" s="50" t="s">
        <v>184</v>
      </c>
      <c r="D142" s="50" t="s">
        <v>178</v>
      </c>
      <c r="E142" s="50" t="s">
        <v>208</v>
      </c>
      <c r="F142" s="19">
        <v>200</v>
      </c>
      <c r="G142" s="19">
        <v>1628.7</v>
      </c>
      <c r="H142" s="19">
        <v>5111.7</v>
      </c>
      <c r="I142" s="19">
        <v>3772.4</v>
      </c>
      <c r="J142" s="91">
        <f t="shared" si="2"/>
        <v>73.799323121466443</v>
      </c>
    </row>
    <row r="143" spans="1:10" ht="20.25" customHeight="1" thickBot="1" x14ac:dyDescent="0.3">
      <c r="A143" s="100" t="s">
        <v>76</v>
      </c>
      <c r="B143" s="19"/>
      <c r="C143" s="50" t="s">
        <v>184</v>
      </c>
      <c r="D143" s="50" t="s">
        <v>178</v>
      </c>
      <c r="E143" s="50" t="s">
        <v>208</v>
      </c>
      <c r="F143" s="19">
        <v>800</v>
      </c>
      <c r="G143" s="19">
        <v>50</v>
      </c>
      <c r="H143" s="19">
        <v>50</v>
      </c>
      <c r="I143" s="19">
        <v>22.7</v>
      </c>
      <c r="J143" s="91">
        <f t="shared" ref="J143:J161" si="57">SUM(I143/H143*100)</f>
        <v>45.4</v>
      </c>
    </row>
    <row r="144" spans="1:10" ht="20.25" customHeight="1" thickBot="1" x14ac:dyDescent="0.3">
      <c r="A144" s="100" t="s">
        <v>301</v>
      </c>
      <c r="B144" s="123"/>
      <c r="C144" s="50" t="s">
        <v>184</v>
      </c>
      <c r="D144" s="50" t="s">
        <v>178</v>
      </c>
      <c r="E144" s="50" t="s">
        <v>302</v>
      </c>
      <c r="F144" s="123">
        <v>350</v>
      </c>
      <c r="G144" s="123"/>
      <c r="H144" s="123">
        <v>50</v>
      </c>
      <c r="I144" s="123">
        <v>50</v>
      </c>
      <c r="J144" s="91">
        <f t="shared" si="57"/>
        <v>100</v>
      </c>
    </row>
    <row r="145" spans="1:10" ht="20.25" customHeight="1" thickBot="1" x14ac:dyDescent="0.3">
      <c r="A145" s="145" t="s">
        <v>209</v>
      </c>
      <c r="B145" s="22"/>
      <c r="C145" s="49" t="s">
        <v>184</v>
      </c>
      <c r="D145" s="49" t="s">
        <v>178</v>
      </c>
      <c r="E145" s="49"/>
      <c r="F145" s="22"/>
      <c r="G145" s="22">
        <f>SUM(G146+G149)</f>
        <v>808</v>
      </c>
      <c r="H145" s="22">
        <f t="shared" ref="H145:I145" si="58">SUM(H146+H149)</f>
        <v>888</v>
      </c>
      <c r="I145" s="22">
        <f t="shared" si="58"/>
        <v>824.3</v>
      </c>
      <c r="J145" s="91">
        <f t="shared" si="57"/>
        <v>92.826576576576571</v>
      </c>
    </row>
    <row r="146" spans="1:10" ht="139.5" customHeight="1" thickBot="1" x14ac:dyDescent="0.3">
      <c r="A146" s="108" t="s">
        <v>289</v>
      </c>
      <c r="B146" s="95"/>
      <c r="C146" s="50" t="s">
        <v>184</v>
      </c>
      <c r="D146" s="50" t="s">
        <v>178</v>
      </c>
      <c r="E146" s="50" t="s">
        <v>210</v>
      </c>
      <c r="F146" s="95"/>
      <c r="G146" s="95">
        <f>SUM(G147+G148)</f>
        <v>788</v>
      </c>
      <c r="H146" s="99">
        <f t="shared" ref="H146:I146" si="59">SUM(H147+H148)</f>
        <v>888</v>
      </c>
      <c r="I146" s="99">
        <f t="shared" si="59"/>
        <v>824.3</v>
      </c>
      <c r="J146" s="91">
        <f t="shared" si="57"/>
        <v>92.826576576576571</v>
      </c>
    </row>
    <row r="147" spans="1:10" ht="87.75" customHeight="1" thickBot="1" x14ac:dyDescent="0.3">
      <c r="A147" s="108" t="s">
        <v>74</v>
      </c>
      <c r="B147" s="95"/>
      <c r="C147" s="50" t="s">
        <v>184</v>
      </c>
      <c r="D147" s="50" t="s">
        <v>178</v>
      </c>
      <c r="E147" s="50" t="s">
        <v>210</v>
      </c>
      <c r="F147" s="95">
        <v>100</v>
      </c>
      <c r="G147" s="95">
        <v>778</v>
      </c>
      <c r="H147" s="95">
        <v>859</v>
      </c>
      <c r="I147" s="95">
        <v>813.3</v>
      </c>
      <c r="J147" s="91">
        <f t="shared" si="57"/>
        <v>94.679860302677525</v>
      </c>
    </row>
    <row r="148" spans="1:10" ht="30.75" customHeight="1" thickBot="1" x14ac:dyDescent="0.3">
      <c r="A148" s="100" t="s">
        <v>81</v>
      </c>
      <c r="B148" s="95"/>
      <c r="C148" s="50" t="s">
        <v>184</v>
      </c>
      <c r="D148" s="50" t="s">
        <v>178</v>
      </c>
      <c r="E148" s="50" t="s">
        <v>210</v>
      </c>
      <c r="F148" s="95">
        <v>200</v>
      </c>
      <c r="G148" s="102">
        <v>10</v>
      </c>
      <c r="H148" s="102">
        <v>29</v>
      </c>
      <c r="I148" s="95">
        <v>11</v>
      </c>
      <c r="J148" s="91">
        <f t="shared" si="57"/>
        <v>37.931034482758619</v>
      </c>
    </row>
    <row r="149" spans="1:10" ht="132.75" customHeight="1" thickBot="1" x14ac:dyDescent="0.3">
      <c r="A149" s="108" t="s">
        <v>211</v>
      </c>
      <c r="B149" s="19"/>
      <c r="C149" s="50" t="s">
        <v>184</v>
      </c>
      <c r="D149" s="50" t="s">
        <v>178</v>
      </c>
      <c r="E149" s="50" t="s">
        <v>212</v>
      </c>
      <c r="F149" s="8"/>
      <c r="G149" s="102">
        <f>SUM(G150)</f>
        <v>20</v>
      </c>
      <c r="H149" s="102">
        <f t="shared" ref="H149:I149" si="60">SUM(H150)</f>
        <v>0</v>
      </c>
      <c r="I149" s="102">
        <f t="shared" si="60"/>
        <v>0</v>
      </c>
      <c r="J149" s="91" t="e">
        <f t="shared" si="57"/>
        <v>#DIV/0!</v>
      </c>
    </row>
    <row r="150" spans="1:10" ht="30" customHeight="1" thickBot="1" x14ac:dyDescent="0.3">
      <c r="A150" s="24" t="s">
        <v>81</v>
      </c>
      <c r="B150" s="19"/>
      <c r="C150" s="50" t="s">
        <v>184</v>
      </c>
      <c r="D150" s="50" t="s">
        <v>178</v>
      </c>
      <c r="E150" s="50" t="s">
        <v>212</v>
      </c>
      <c r="F150" s="19">
        <v>200</v>
      </c>
      <c r="G150" s="102">
        <v>20</v>
      </c>
      <c r="H150" s="102">
        <v>0</v>
      </c>
      <c r="I150" s="19">
        <v>0</v>
      </c>
      <c r="J150" s="91" t="e">
        <f t="shared" si="57"/>
        <v>#DIV/0!</v>
      </c>
    </row>
    <row r="151" spans="1:10" ht="120" customHeight="1" thickBot="1" x14ac:dyDescent="0.3">
      <c r="A151" s="108" t="s">
        <v>213</v>
      </c>
      <c r="B151" s="19"/>
      <c r="C151" s="50" t="s">
        <v>184</v>
      </c>
      <c r="D151" s="50" t="s">
        <v>178</v>
      </c>
      <c r="E151" s="49" t="s">
        <v>214</v>
      </c>
      <c r="F151" s="8"/>
      <c r="G151" s="102">
        <f>SUM(G152)</f>
        <v>100</v>
      </c>
      <c r="H151" s="102">
        <f t="shared" ref="H151:I151" si="61">SUM(H152)</f>
        <v>406</v>
      </c>
      <c r="I151" s="102">
        <f t="shared" si="61"/>
        <v>331.5</v>
      </c>
      <c r="J151" s="91">
        <f t="shared" si="57"/>
        <v>81.650246305418719</v>
      </c>
    </row>
    <row r="152" spans="1:10" ht="30" customHeight="1" thickBot="1" x14ac:dyDescent="0.3">
      <c r="A152" s="40" t="s">
        <v>81</v>
      </c>
      <c r="B152" s="19"/>
      <c r="C152" s="50" t="s">
        <v>184</v>
      </c>
      <c r="D152" s="50" t="s">
        <v>178</v>
      </c>
      <c r="E152" s="50" t="s">
        <v>214</v>
      </c>
      <c r="F152" s="19">
        <v>200</v>
      </c>
      <c r="G152" s="102">
        <v>100</v>
      </c>
      <c r="H152" s="102">
        <v>406</v>
      </c>
      <c r="I152" s="102">
        <v>331.5</v>
      </c>
      <c r="J152" s="91">
        <f t="shared" si="57"/>
        <v>81.650246305418719</v>
      </c>
    </row>
    <row r="153" spans="1:10" ht="30" customHeight="1" thickBot="1" x14ac:dyDescent="0.3">
      <c r="A153" s="108" t="s">
        <v>296</v>
      </c>
      <c r="B153" s="110"/>
      <c r="C153" s="50" t="s">
        <v>184</v>
      </c>
      <c r="D153" s="50" t="s">
        <v>178</v>
      </c>
      <c r="E153" s="50" t="s">
        <v>297</v>
      </c>
      <c r="F153" s="110"/>
      <c r="G153" s="102"/>
      <c r="H153" s="102">
        <f>SUM(H154)</f>
        <v>10</v>
      </c>
      <c r="I153" s="102">
        <f>SUM(I154)</f>
        <v>0</v>
      </c>
      <c r="J153" s="91">
        <f t="shared" si="57"/>
        <v>0</v>
      </c>
    </row>
    <row r="154" spans="1:10" ht="30" customHeight="1" thickBot="1" x14ac:dyDescent="0.3">
      <c r="A154" s="109" t="s">
        <v>81</v>
      </c>
      <c r="B154" s="110"/>
      <c r="C154" s="50" t="s">
        <v>184</v>
      </c>
      <c r="D154" s="50" t="s">
        <v>178</v>
      </c>
      <c r="E154" s="50" t="s">
        <v>298</v>
      </c>
      <c r="F154" s="110">
        <v>200</v>
      </c>
      <c r="G154" s="102"/>
      <c r="H154" s="102">
        <v>10</v>
      </c>
      <c r="I154" s="102">
        <v>0</v>
      </c>
      <c r="J154" s="91">
        <f t="shared" si="57"/>
        <v>0</v>
      </c>
    </row>
    <row r="155" spans="1:10" ht="180" customHeight="1" thickBot="1" x14ac:dyDescent="0.3">
      <c r="A155" s="108" t="s">
        <v>218</v>
      </c>
      <c r="B155" s="95"/>
      <c r="C155" s="50" t="s">
        <v>184</v>
      </c>
      <c r="D155" s="50" t="s">
        <v>178</v>
      </c>
      <c r="E155" s="49" t="s">
        <v>219</v>
      </c>
      <c r="F155" s="95">
        <v>200</v>
      </c>
      <c r="G155" s="95">
        <v>0.5</v>
      </c>
      <c r="H155" s="95">
        <v>0.5</v>
      </c>
      <c r="I155" s="95"/>
      <c r="J155" s="91">
        <f t="shared" si="57"/>
        <v>0</v>
      </c>
    </row>
    <row r="156" spans="1:10" ht="27" customHeight="1" thickBot="1" x14ac:dyDescent="0.3">
      <c r="A156" s="107" t="s">
        <v>104</v>
      </c>
      <c r="B156" s="22"/>
      <c r="C156" s="49">
        <v>11</v>
      </c>
      <c r="D156" s="51"/>
      <c r="E156" s="8"/>
      <c r="F156" s="8"/>
      <c r="G156" s="22">
        <f>SUM(G157)</f>
        <v>238.3</v>
      </c>
      <c r="H156" s="22">
        <f t="shared" ref="H156:I156" si="62">SUM(H157)</f>
        <v>748.2</v>
      </c>
      <c r="I156" s="22">
        <f t="shared" si="62"/>
        <v>722.6</v>
      </c>
      <c r="J156" s="91">
        <f t="shared" si="57"/>
        <v>96.578454958567221</v>
      </c>
    </row>
    <row r="157" spans="1:10" ht="19.5" customHeight="1" thickBot="1" x14ac:dyDescent="0.3">
      <c r="A157" s="100" t="s">
        <v>105</v>
      </c>
      <c r="B157" s="19"/>
      <c r="C157" s="50">
        <v>11</v>
      </c>
      <c r="D157" s="50" t="s">
        <v>178</v>
      </c>
      <c r="E157" s="8"/>
      <c r="F157" s="8"/>
      <c r="G157" s="19">
        <f>SUM(G158)</f>
        <v>238.3</v>
      </c>
      <c r="H157" s="25">
        <f t="shared" ref="H157:I157" si="63">SUM(H158)</f>
        <v>748.2</v>
      </c>
      <c r="I157" s="25">
        <f t="shared" si="63"/>
        <v>722.6</v>
      </c>
      <c r="J157" s="91">
        <f t="shared" si="57"/>
        <v>96.578454958567221</v>
      </c>
    </row>
    <row r="158" spans="1:10" ht="27.75" customHeight="1" thickBot="1" x14ac:dyDescent="0.3">
      <c r="A158" s="108" t="s">
        <v>106</v>
      </c>
      <c r="B158" s="19"/>
      <c r="C158" s="50">
        <v>11</v>
      </c>
      <c r="D158" s="50" t="s">
        <v>178</v>
      </c>
      <c r="E158" s="50" t="s">
        <v>217</v>
      </c>
      <c r="F158" s="8"/>
      <c r="G158" s="19">
        <f>SUM(G159)</f>
        <v>238.3</v>
      </c>
      <c r="H158" s="25">
        <f t="shared" ref="H158:I158" si="64">SUM(H159)</f>
        <v>748.2</v>
      </c>
      <c r="I158" s="25">
        <f t="shared" si="64"/>
        <v>722.6</v>
      </c>
      <c r="J158" s="91">
        <f t="shared" si="57"/>
        <v>96.578454958567221</v>
      </c>
    </row>
    <row r="159" spans="1:10" ht="139.5" customHeight="1" thickBot="1" x14ac:dyDescent="0.3">
      <c r="A159" s="108" t="s">
        <v>215</v>
      </c>
      <c r="B159" s="19"/>
      <c r="C159" s="50">
        <v>11</v>
      </c>
      <c r="D159" s="50" t="s">
        <v>178</v>
      </c>
      <c r="E159" s="50" t="s">
        <v>216</v>
      </c>
      <c r="F159" s="8"/>
      <c r="G159" s="19">
        <f>SUM(G160+G161)</f>
        <v>238.3</v>
      </c>
      <c r="H159" s="99">
        <f t="shared" ref="H159:I159" si="65">SUM(H160+H161)</f>
        <v>748.2</v>
      </c>
      <c r="I159" s="99">
        <f t="shared" si="65"/>
        <v>722.6</v>
      </c>
      <c r="J159" s="91">
        <f t="shared" si="57"/>
        <v>96.578454958567221</v>
      </c>
    </row>
    <row r="160" spans="1:10" ht="27.75" customHeight="1" thickBot="1" x14ac:dyDescent="0.3">
      <c r="A160" s="108" t="s">
        <v>107</v>
      </c>
      <c r="B160" s="19"/>
      <c r="C160" s="50">
        <v>11</v>
      </c>
      <c r="D160" s="50" t="s">
        <v>178</v>
      </c>
      <c r="E160" s="50" t="s">
        <v>216</v>
      </c>
      <c r="F160" s="19">
        <v>200</v>
      </c>
      <c r="G160" s="19">
        <v>238.3</v>
      </c>
      <c r="H160" s="19">
        <v>748.2</v>
      </c>
      <c r="I160" s="19">
        <v>722.6</v>
      </c>
      <c r="J160" s="91">
        <f t="shared" si="57"/>
        <v>96.578454958567221</v>
      </c>
    </row>
    <row r="161" spans="1:10" ht="20.25" customHeight="1" thickBot="1" x14ac:dyDescent="0.3">
      <c r="A161" s="108" t="s">
        <v>98</v>
      </c>
      <c r="B161" s="19"/>
      <c r="C161" s="50">
        <v>11</v>
      </c>
      <c r="D161" s="50" t="s">
        <v>178</v>
      </c>
      <c r="E161" s="50" t="s">
        <v>216</v>
      </c>
      <c r="F161" s="19">
        <v>800</v>
      </c>
      <c r="G161" s="19">
        <v>0</v>
      </c>
      <c r="H161" s="19">
        <v>0</v>
      </c>
      <c r="I161" s="19">
        <v>0</v>
      </c>
      <c r="J161" s="91" t="e">
        <f t="shared" si="57"/>
        <v>#DIV/0!</v>
      </c>
    </row>
    <row r="162" spans="1:10" ht="9" customHeight="1" x14ac:dyDescent="0.25">
      <c r="A162" s="52"/>
      <c r="B162" s="184"/>
      <c r="C162" s="184"/>
      <c r="D162" s="184"/>
      <c r="E162" s="184"/>
      <c r="F162" s="184"/>
      <c r="G162" s="188">
        <f>SUM(G23+G103+G137)</f>
        <v>15892.8</v>
      </c>
      <c r="H162" s="190">
        <f>SUM(H23+H103+H137)</f>
        <v>46285.886999999995</v>
      </c>
      <c r="I162" s="190">
        <f>SUM(I23+I103+I137)</f>
        <v>35430.33</v>
      </c>
      <c r="J162" s="186">
        <f>SUM(I162/H162*100)</f>
        <v>76.546723626577602</v>
      </c>
    </row>
    <row r="163" spans="1:10" ht="15.75" customHeight="1" thickBot="1" x14ac:dyDescent="0.3">
      <c r="A163" s="43" t="s">
        <v>108</v>
      </c>
      <c r="B163" s="185"/>
      <c r="C163" s="185"/>
      <c r="D163" s="185"/>
      <c r="E163" s="185"/>
      <c r="F163" s="185"/>
      <c r="G163" s="189"/>
      <c r="H163" s="191"/>
      <c r="I163" s="191"/>
      <c r="J163" s="187"/>
    </row>
    <row r="164" spans="1:10" ht="15.75" x14ac:dyDescent="0.25">
      <c r="A164" s="1"/>
    </row>
    <row r="165" spans="1:10" ht="15" customHeight="1" x14ac:dyDescent="0.25">
      <c r="A165" s="1"/>
    </row>
    <row r="166" spans="1:10" ht="15.75" hidden="1" x14ac:dyDescent="0.25">
      <c r="A166" s="1"/>
    </row>
    <row r="167" spans="1:10" ht="15.75" hidden="1" x14ac:dyDescent="0.25">
      <c r="A167" s="1"/>
    </row>
    <row r="168" spans="1:10" ht="15.75" x14ac:dyDescent="0.25">
      <c r="A168" s="1"/>
    </row>
    <row r="169" spans="1:10" ht="15.75" x14ac:dyDescent="0.25">
      <c r="A169" s="1"/>
    </row>
    <row r="170" spans="1:10" ht="15.75" x14ac:dyDescent="0.25">
      <c r="A170" s="1" t="s">
        <v>109</v>
      </c>
    </row>
    <row r="171" spans="1:10" ht="15.75" x14ac:dyDescent="0.25">
      <c r="A171" s="1" t="s">
        <v>110</v>
      </c>
    </row>
    <row r="172" spans="1:10" ht="15.75" x14ac:dyDescent="0.25">
      <c r="A172" s="1"/>
    </row>
    <row r="173" spans="1:10" ht="15.75" x14ac:dyDescent="0.25">
      <c r="A173" s="1"/>
    </row>
    <row r="174" spans="1:10" ht="15.75" x14ac:dyDescent="0.25">
      <c r="A174" s="1"/>
    </row>
    <row r="175" spans="1:10" ht="15.75" x14ac:dyDescent="0.25">
      <c r="A175" s="1"/>
    </row>
    <row r="176" spans="1:10" ht="15.75" x14ac:dyDescent="0.25">
      <c r="A176" s="1"/>
    </row>
  </sheetData>
  <mergeCells count="29">
    <mergeCell ref="A6:I6"/>
    <mergeCell ref="G17:H20"/>
    <mergeCell ref="I17:I21"/>
    <mergeCell ref="J17:J21"/>
    <mergeCell ref="B162:B163"/>
    <mergeCell ref="C162:C163"/>
    <mergeCell ref="D162:D163"/>
    <mergeCell ref="E162:E163"/>
    <mergeCell ref="F162:F163"/>
    <mergeCell ref="J162:J163"/>
    <mergeCell ref="G162:G163"/>
    <mergeCell ref="H162:H163"/>
    <mergeCell ref="I162:I163"/>
    <mergeCell ref="A17:A21"/>
    <mergeCell ref="B17:B21"/>
    <mergeCell ref="C17:C21"/>
    <mergeCell ref="A1:H1"/>
    <mergeCell ref="A3:H3"/>
    <mergeCell ref="A4:H4"/>
    <mergeCell ref="A5:H5"/>
    <mergeCell ref="A2:I2"/>
    <mergeCell ref="D17:D21"/>
    <mergeCell ref="E17:E21"/>
    <mergeCell ref="A10:H10"/>
    <mergeCell ref="A11:H11"/>
    <mergeCell ref="A12:H12"/>
    <mergeCell ref="A13:H13"/>
    <mergeCell ref="A14:H14"/>
    <mergeCell ref="F17:F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7" workbookViewId="0">
      <selection activeCell="A13" sqref="A13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6" t="s">
        <v>111</v>
      </c>
      <c r="E1" s="76"/>
      <c r="F1" s="76"/>
    </row>
    <row r="2" spans="1:7" ht="15.75" x14ac:dyDescent="0.25">
      <c r="A2" s="1" t="s">
        <v>359</v>
      </c>
    </row>
    <row r="3" spans="1:7" ht="15.75" x14ac:dyDescent="0.25">
      <c r="A3" s="1" t="s">
        <v>112</v>
      </c>
    </row>
    <row r="4" spans="1:7" ht="1.5" customHeight="1" x14ac:dyDescent="0.25">
      <c r="A4" s="1"/>
    </row>
    <row r="5" spans="1:7" ht="15.75" hidden="1" customHeight="1" x14ac:dyDescent="0.25">
      <c r="A5" s="1"/>
    </row>
    <row r="6" spans="1:7" ht="15.75" x14ac:dyDescent="0.25">
      <c r="A6" s="1" t="s">
        <v>354</v>
      </c>
    </row>
    <row r="7" spans="1:7" ht="2.25" customHeight="1" x14ac:dyDescent="0.25">
      <c r="A7" s="3"/>
    </row>
    <row r="8" spans="1:7" hidden="1" x14ac:dyDescent="0.25">
      <c r="A8" s="3" t="s">
        <v>113</v>
      </c>
    </row>
    <row r="9" spans="1:7" ht="5.25" customHeight="1" x14ac:dyDescent="0.25">
      <c r="A9" s="3" t="s">
        <v>114</v>
      </c>
    </row>
    <row r="10" spans="1:7" ht="15.75" x14ac:dyDescent="0.25">
      <c r="A10" s="171" t="s">
        <v>3</v>
      </c>
      <c r="B10" s="171"/>
      <c r="C10" s="171"/>
      <c r="D10" s="171"/>
      <c r="E10" s="171"/>
      <c r="F10" s="171"/>
      <c r="G10" s="171"/>
    </row>
    <row r="11" spans="1:7" ht="15.75" x14ac:dyDescent="0.25">
      <c r="A11" s="171" t="s">
        <v>59</v>
      </c>
      <c r="B11" s="171"/>
      <c r="C11" s="171"/>
      <c r="D11" s="171"/>
      <c r="E11" s="171"/>
      <c r="F11" s="171"/>
      <c r="G11" s="171"/>
    </row>
    <row r="12" spans="1:7" ht="33" customHeight="1" x14ac:dyDescent="0.25">
      <c r="A12" s="198" t="s">
        <v>363</v>
      </c>
      <c r="B12" s="198"/>
      <c r="C12" s="198"/>
      <c r="D12" s="198"/>
      <c r="E12" s="198"/>
      <c r="F12" s="198"/>
      <c r="G12" s="198"/>
    </row>
    <row r="13" spans="1:7" ht="7.5" customHeight="1" thickBot="1" x14ac:dyDescent="0.3">
      <c r="A13" s="4"/>
    </row>
    <row r="14" spans="1:7" ht="18" customHeight="1" x14ac:dyDescent="0.25">
      <c r="A14" s="151" t="s">
        <v>61</v>
      </c>
      <c r="B14" s="151" t="s">
        <v>62</v>
      </c>
      <c r="C14" s="151" t="s">
        <v>63</v>
      </c>
      <c r="D14" s="154" t="s">
        <v>299</v>
      </c>
      <c r="E14" s="155"/>
      <c r="F14" s="160" t="s">
        <v>340</v>
      </c>
      <c r="G14" s="160" t="s">
        <v>7</v>
      </c>
    </row>
    <row r="15" spans="1:7" ht="4.5" hidden="1" customHeight="1" x14ac:dyDescent="0.25">
      <c r="A15" s="152"/>
      <c r="B15" s="152"/>
      <c r="C15" s="152"/>
      <c r="D15" s="156"/>
      <c r="E15" s="157"/>
      <c r="F15" s="161"/>
      <c r="G15" s="161"/>
    </row>
    <row r="16" spans="1:7" ht="15" hidden="1" customHeight="1" x14ac:dyDescent="0.25">
      <c r="A16" s="152"/>
      <c r="B16" s="152"/>
      <c r="C16" s="152"/>
      <c r="D16" s="156"/>
      <c r="E16" s="157"/>
      <c r="F16" s="161"/>
      <c r="G16" s="161"/>
    </row>
    <row r="17" spans="1:7" ht="15" hidden="1" customHeight="1" x14ac:dyDescent="0.25">
      <c r="A17" s="152"/>
      <c r="B17" s="152"/>
      <c r="C17" s="152"/>
      <c r="D17" s="156"/>
      <c r="E17" s="157"/>
      <c r="F17" s="161"/>
      <c r="G17" s="161"/>
    </row>
    <row r="18" spans="1:7" ht="15" hidden="1" customHeight="1" x14ac:dyDescent="0.25">
      <c r="A18" s="152"/>
      <c r="B18" s="152"/>
      <c r="C18" s="152"/>
      <c r="D18" s="156"/>
      <c r="E18" s="157"/>
      <c r="F18" s="161"/>
      <c r="G18" s="161"/>
    </row>
    <row r="19" spans="1:7" ht="2.25" hidden="1" customHeight="1" x14ac:dyDescent="0.25">
      <c r="A19" s="152"/>
      <c r="B19" s="152"/>
      <c r="C19" s="152"/>
      <c r="D19" s="156"/>
      <c r="E19" s="157"/>
      <c r="F19" s="161"/>
      <c r="G19" s="161"/>
    </row>
    <row r="20" spans="1:7" ht="15" hidden="1" customHeight="1" x14ac:dyDescent="0.25">
      <c r="A20" s="152"/>
      <c r="B20" s="152"/>
      <c r="C20" s="152"/>
      <c r="D20" s="156"/>
      <c r="E20" s="157"/>
      <c r="F20" s="161"/>
      <c r="G20" s="161"/>
    </row>
    <row r="21" spans="1:7" ht="15" hidden="1" customHeight="1" x14ac:dyDescent="0.25">
      <c r="A21" s="152"/>
      <c r="B21" s="152"/>
      <c r="C21" s="152"/>
      <c r="D21" s="156"/>
      <c r="E21" s="157"/>
      <c r="F21" s="161"/>
      <c r="G21" s="161"/>
    </row>
    <row r="22" spans="1:7" ht="15.75" hidden="1" customHeight="1" thickBot="1" x14ac:dyDescent="0.3">
      <c r="A22" s="152"/>
      <c r="B22" s="152"/>
      <c r="C22" s="152"/>
      <c r="D22" s="158"/>
      <c r="E22" s="159"/>
      <c r="F22" s="161"/>
      <c r="G22" s="161"/>
    </row>
    <row r="23" spans="1:7" ht="66.75" customHeight="1" thickBot="1" x14ac:dyDescent="0.3">
      <c r="A23" s="153"/>
      <c r="B23" s="153"/>
      <c r="C23" s="153"/>
      <c r="D23" s="6" t="s">
        <v>8</v>
      </c>
      <c r="E23" s="6" t="s">
        <v>9</v>
      </c>
      <c r="F23" s="162"/>
      <c r="G23" s="162"/>
    </row>
    <row r="24" spans="1:7" ht="19.5" customHeight="1" thickBot="1" x14ac:dyDescent="0.3">
      <c r="A24" s="7" t="s">
        <v>70</v>
      </c>
      <c r="B24" s="77" t="s">
        <v>178</v>
      </c>
      <c r="C24" s="77"/>
      <c r="D24" s="10">
        <f>SUM(D25+D26+D28)</f>
        <v>4374.6000000000004</v>
      </c>
      <c r="E24" s="10">
        <f t="shared" ref="E24:F24" si="0">SUM(E25+E26+E28)</f>
        <v>11071.6</v>
      </c>
      <c r="F24" s="10">
        <f t="shared" si="0"/>
        <v>7996.3</v>
      </c>
      <c r="G24" s="87">
        <f>SUM(F24/E24*100)</f>
        <v>72.223526861519559</v>
      </c>
    </row>
    <row r="25" spans="1:7" ht="37.5" customHeight="1" thickBot="1" x14ac:dyDescent="0.3">
      <c r="A25" s="13" t="s">
        <v>115</v>
      </c>
      <c r="B25" s="78" t="s">
        <v>178</v>
      </c>
      <c r="C25" s="78" t="s">
        <v>179</v>
      </c>
      <c r="D25" s="12">
        <f>SUM(Лист2!G25)</f>
        <v>796.1</v>
      </c>
      <c r="E25" s="12">
        <f>SUM(Лист2!H25)</f>
        <v>761.1</v>
      </c>
      <c r="F25" s="12">
        <f>SUM(Лист2!I25)</f>
        <v>760.7</v>
      </c>
      <c r="G25" s="86">
        <f>SUM(F25/E25*100)</f>
        <v>99.947444488240706</v>
      </c>
    </row>
    <row r="26" spans="1:7" x14ac:dyDescent="0.25">
      <c r="A26" s="194" t="s">
        <v>116</v>
      </c>
      <c r="B26" s="196" t="s">
        <v>178</v>
      </c>
      <c r="C26" s="196" t="s">
        <v>180</v>
      </c>
      <c r="D26" s="151">
        <f>SUM(Лист2!G29)</f>
        <v>3498.5</v>
      </c>
      <c r="E26" s="151">
        <f>SUM(Лист2!H29)</f>
        <v>9682.5</v>
      </c>
      <c r="F26" s="151">
        <f>SUM(Лист2!I29)</f>
        <v>6695.2000000000007</v>
      </c>
      <c r="G26" s="192">
        <f t="shared" ref="G26" si="1">SUM(F26/E26*100)</f>
        <v>69.147430932093982</v>
      </c>
    </row>
    <row r="27" spans="1:7" ht="11.25" customHeight="1" thickBot="1" x14ac:dyDescent="0.3">
      <c r="A27" s="195"/>
      <c r="B27" s="197"/>
      <c r="C27" s="197"/>
      <c r="D27" s="153"/>
      <c r="E27" s="153"/>
      <c r="F27" s="153"/>
      <c r="G27" s="193"/>
    </row>
    <row r="28" spans="1:7" ht="15.75" thickBot="1" x14ac:dyDescent="0.3">
      <c r="A28" s="13" t="s">
        <v>77</v>
      </c>
      <c r="B28" s="78" t="s">
        <v>178</v>
      </c>
      <c r="C28" s="78">
        <v>13</v>
      </c>
      <c r="D28" s="12">
        <f>SUM(Лист2!G37)</f>
        <v>80</v>
      </c>
      <c r="E28" s="12">
        <f>SUM(Лист2!H37)</f>
        <v>628</v>
      </c>
      <c r="F28" s="12">
        <f>SUM(Лист2!I37)</f>
        <v>540.4</v>
      </c>
      <c r="G28" s="86">
        <f>SUM(F28/E28*100)</f>
        <v>86.050955414012734</v>
      </c>
    </row>
    <row r="29" spans="1:7" ht="17.25" customHeight="1" thickBot="1" x14ac:dyDescent="0.3">
      <c r="A29" s="7" t="s">
        <v>80</v>
      </c>
      <c r="B29" s="77" t="s">
        <v>179</v>
      </c>
      <c r="C29" s="78"/>
      <c r="D29" s="10">
        <f>SUM(D30)</f>
        <v>172.29999999999998</v>
      </c>
      <c r="E29" s="10">
        <f t="shared" ref="E29:F29" si="2">SUM(E30)</f>
        <v>172.3</v>
      </c>
      <c r="F29" s="10">
        <f t="shared" si="2"/>
        <v>172.3</v>
      </c>
      <c r="G29" s="86">
        <f t="shared" ref="G29:G49" si="3">SUM(F29/E29*100)</f>
        <v>100</v>
      </c>
    </row>
    <row r="30" spans="1:7" ht="15.75" thickBot="1" x14ac:dyDescent="0.3">
      <c r="A30" s="13" t="s">
        <v>117</v>
      </c>
      <c r="B30" s="78" t="s">
        <v>179</v>
      </c>
      <c r="C30" s="78" t="s">
        <v>181</v>
      </c>
      <c r="D30" s="12">
        <f>SUM(Лист2!G44)</f>
        <v>172.29999999999998</v>
      </c>
      <c r="E30" s="12">
        <f>SUM(Лист2!H44)</f>
        <v>172.3</v>
      </c>
      <c r="F30" s="12">
        <f>SUM(Лист2!I44)</f>
        <v>172.3</v>
      </c>
      <c r="G30" s="86">
        <f t="shared" si="3"/>
        <v>100</v>
      </c>
    </row>
    <row r="31" spans="1:7" ht="24.75" thickBot="1" x14ac:dyDescent="0.3">
      <c r="A31" s="7" t="s">
        <v>82</v>
      </c>
      <c r="B31" s="77" t="s">
        <v>181</v>
      </c>
      <c r="C31" s="78"/>
      <c r="D31" s="10">
        <f>SUM(D32)</f>
        <v>10</v>
      </c>
      <c r="E31" s="10">
        <f t="shared" ref="E31:F31" si="4">SUM(E32)</f>
        <v>4445</v>
      </c>
      <c r="F31" s="10">
        <f t="shared" si="4"/>
        <v>4436.0999999999995</v>
      </c>
      <c r="G31" s="86">
        <f t="shared" si="3"/>
        <v>99.799775028121473</v>
      </c>
    </row>
    <row r="32" spans="1:7" ht="27.75" customHeight="1" thickBot="1" x14ac:dyDescent="0.3">
      <c r="A32" s="13" t="s">
        <v>83</v>
      </c>
      <c r="B32" s="78" t="s">
        <v>181</v>
      </c>
      <c r="C32" s="78" t="s">
        <v>182</v>
      </c>
      <c r="D32" s="12">
        <f>SUM(Лист2!G48)</f>
        <v>10</v>
      </c>
      <c r="E32" s="12">
        <f>SUM(Лист2!H48)</f>
        <v>4445</v>
      </c>
      <c r="F32" s="12">
        <f>SUM(Лист2!I48)</f>
        <v>4436.0999999999995</v>
      </c>
      <c r="G32" s="86">
        <f t="shared" si="3"/>
        <v>99.799775028121473</v>
      </c>
    </row>
    <row r="33" spans="1:7" ht="14.25" customHeight="1" thickBot="1" x14ac:dyDescent="0.3">
      <c r="A33" s="7" t="s">
        <v>84</v>
      </c>
      <c r="B33" s="77" t="s">
        <v>180</v>
      </c>
      <c r="C33" s="78"/>
      <c r="D33" s="10">
        <f>SUM(D34+D35)</f>
        <v>430</v>
      </c>
      <c r="E33" s="10">
        <f t="shared" ref="E33:F33" si="5">SUM(E34+E35)</f>
        <v>1331.787</v>
      </c>
      <c r="F33" s="10">
        <f t="shared" si="5"/>
        <v>1247</v>
      </c>
      <c r="G33" s="86">
        <f t="shared" si="3"/>
        <v>93.633591557809169</v>
      </c>
    </row>
    <row r="34" spans="1:7" ht="15.75" thickBot="1" x14ac:dyDescent="0.3">
      <c r="A34" s="13" t="s">
        <v>118</v>
      </c>
      <c r="B34" s="78" t="s">
        <v>180</v>
      </c>
      <c r="C34" s="78" t="s">
        <v>182</v>
      </c>
      <c r="D34" s="12">
        <f>SUM(Лист2!G57)</f>
        <v>390</v>
      </c>
      <c r="E34" s="88">
        <f>SUM(Лист2!H56)</f>
        <v>737.90000000000009</v>
      </c>
      <c r="F34" s="88">
        <f>SUM(Лист2!I56)</f>
        <v>669.6</v>
      </c>
      <c r="G34" s="86">
        <f t="shared" si="3"/>
        <v>90.74400325247322</v>
      </c>
    </row>
    <row r="35" spans="1:7" ht="15.75" thickBot="1" x14ac:dyDescent="0.3">
      <c r="A35" s="13" t="s">
        <v>87</v>
      </c>
      <c r="B35" s="78" t="s">
        <v>180</v>
      </c>
      <c r="C35" s="78">
        <v>12</v>
      </c>
      <c r="D35" s="12">
        <f>SUM(Лист2!G61)</f>
        <v>40</v>
      </c>
      <c r="E35" s="12">
        <f>SUM(Лист2!H61)</f>
        <v>593.88699999999994</v>
      </c>
      <c r="F35" s="12">
        <f>SUM(Лист2!I61)</f>
        <v>577.39999999999986</v>
      </c>
      <c r="G35" s="86">
        <f t="shared" si="3"/>
        <v>97.223882657811998</v>
      </c>
    </row>
    <row r="36" spans="1:7" ht="18" customHeight="1" thickBot="1" x14ac:dyDescent="0.3">
      <c r="A36" s="7" t="s">
        <v>88</v>
      </c>
      <c r="B36" s="77" t="s">
        <v>183</v>
      </c>
      <c r="C36" s="78"/>
      <c r="D36" s="10">
        <f>SUM(D37+D38+D39)</f>
        <v>5699.5</v>
      </c>
      <c r="E36" s="10">
        <f t="shared" ref="E36:F36" si="6">SUM(E37+E38+E39)</f>
        <v>18108.900000000001</v>
      </c>
      <c r="F36" s="10">
        <f t="shared" si="6"/>
        <v>12283.399999999998</v>
      </c>
      <c r="G36" s="86">
        <f t="shared" si="3"/>
        <v>67.830735163372694</v>
      </c>
    </row>
    <row r="37" spans="1:7" ht="15.75" thickBot="1" x14ac:dyDescent="0.3">
      <c r="A37" s="13" t="s">
        <v>119</v>
      </c>
      <c r="B37" s="78" t="s">
        <v>183</v>
      </c>
      <c r="C37" s="78" t="s">
        <v>179</v>
      </c>
      <c r="D37" s="12">
        <f>SUM(Лист2!G105)</f>
        <v>1915</v>
      </c>
      <c r="E37" s="88">
        <f>SUM(Лист2!H67+Лист2!H105)</f>
        <v>5247</v>
      </c>
      <c r="F37" s="88">
        <f>SUM(Лист2!I67+Лист2!I105)</f>
        <v>4394.0999999999995</v>
      </c>
      <c r="G37" s="86">
        <f t="shared" si="3"/>
        <v>83.744997141223536</v>
      </c>
    </row>
    <row r="38" spans="1:7" ht="15.75" thickBot="1" x14ac:dyDescent="0.3">
      <c r="A38" s="13" t="s">
        <v>89</v>
      </c>
      <c r="B38" s="78" t="s">
        <v>183</v>
      </c>
      <c r="C38" s="78" t="s">
        <v>181</v>
      </c>
      <c r="D38" s="12">
        <f>SUM(Лист2!G113+Лист2!G70)</f>
        <v>1805.3</v>
      </c>
      <c r="E38" s="88">
        <f>SUM(Лист2!H113+Лист2!H70)</f>
        <v>9896.7000000000007</v>
      </c>
      <c r="F38" s="88">
        <f>SUM(Лист2!I113+Лист2!I70)</f>
        <v>5112.2000000000007</v>
      </c>
      <c r="G38" s="86">
        <f t="shared" si="3"/>
        <v>51.655602372508014</v>
      </c>
    </row>
    <row r="39" spans="1:7" ht="19.5" customHeight="1" thickBot="1" x14ac:dyDescent="0.3">
      <c r="A39" s="13" t="s">
        <v>120</v>
      </c>
      <c r="B39" s="78" t="s">
        <v>183</v>
      </c>
      <c r="C39" s="78" t="s">
        <v>183</v>
      </c>
      <c r="D39" s="12">
        <f>SUM(Лист2!G132)</f>
        <v>1979.2</v>
      </c>
      <c r="E39" s="12">
        <f>SUM(Лист2!H132)</f>
        <v>2965.2</v>
      </c>
      <c r="F39" s="12">
        <f>SUM(Лист2!I132)</f>
        <v>2777.0999999999995</v>
      </c>
      <c r="G39" s="86">
        <f t="shared" si="3"/>
        <v>93.656414407122611</v>
      </c>
    </row>
    <row r="40" spans="1:7" ht="17.25" customHeight="1" thickBot="1" x14ac:dyDescent="0.3">
      <c r="A40" s="7" t="s">
        <v>102</v>
      </c>
      <c r="B40" s="77" t="s">
        <v>184</v>
      </c>
      <c r="C40" s="78"/>
      <c r="D40" s="10">
        <f>SUM(D41)</f>
        <v>4903.8999999999996</v>
      </c>
      <c r="E40" s="10">
        <f t="shared" ref="E40:F40" si="7">SUM(E41)</f>
        <v>10303.9</v>
      </c>
      <c r="F40" s="10">
        <f t="shared" si="7"/>
        <v>8471.6</v>
      </c>
      <c r="G40" s="86">
        <f t="shared" si="3"/>
        <v>82.217412824270426</v>
      </c>
    </row>
    <row r="41" spans="1:7" ht="15.75" thickBot="1" x14ac:dyDescent="0.3">
      <c r="A41" s="13" t="s">
        <v>103</v>
      </c>
      <c r="B41" s="78" t="s">
        <v>184</v>
      </c>
      <c r="C41" s="78" t="s">
        <v>178</v>
      </c>
      <c r="D41" s="12">
        <f>SUM(Лист2!G139)</f>
        <v>4903.8999999999996</v>
      </c>
      <c r="E41" s="88">
        <f>SUM(Лист2!H139)</f>
        <v>10303.9</v>
      </c>
      <c r="F41" s="88">
        <f>SUM(Лист2!I139)</f>
        <v>8471.6</v>
      </c>
      <c r="G41" s="86">
        <f t="shared" si="3"/>
        <v>82.217412824270426</v>
      </c>
    </row>
    <row r="42" spans="1:7" ht="17.25" customHeight="1" thickBot="1" x14ac:dyDescent="0.3">
      <c r="A42" s="7" t="s">
        <v>91</v>
      </c>
      <c r="B42" s="79">
        <v>10</v>
      </c>
      <c r="C42" s="11"/>
      <c r="D42" s="10">
        <f>SUM(D43+D44)</f>
        <v>55</v>
      </c>
      <c r="E42" s="10">
        <f t="shared" ref="E42:F42" si="8">SUM(E43+E44)</f>
        <v>103</v>
      </c>
      <c r="F42" s="10">
        <f t="shared" si="8"/>
        <v>101</v>
      </c>
      <c r="G42" s="86">
        <f t="shared" si="3"/>
        <v>98.05825242718447</v>
      </c>
    </row>
    <row r="43" spans="1:7" ht="15.75" thickBot="1" x14ac:dyDescent="0.3">
      <c r="A43" s="13" t="s">
        <v>92</v>
      </c>
      <c r="B43" s="80">
        <v>10</v>
      </c>
      <c r="C43" s="78" t="s">
        <v>178</v>
      </c>
      <c r="D43" s="12">
        <f>SUM(Лист2!G93)</f>
        <v>50</v>
      </c>
      <c r="E43" s="12">
        <f>SUM(Лист2!H93)</f>
        <v>56</v>
      </c>
      <c r="F43" s="12">
        <f>SUM(Лист2!I93)</f>
        <v>54.5</v>
      </c>
      <c r="G43" s="86">
        <f t="shared" si="3"/>
        <v>97.321428571428569</v>
      </c>
    </row>
    <row r="44" spans="1:7" ht="15.75" thickBot="1" x14ac:dyDescent="0.3">
      <c r="A44" s="13" t="s">
        <v>94</v>
      </c>
      <c r="B44" s="80">
        <v>10</v>
      </c>
      <c r="C44" s="78" t="s">
        <v>181</v>
      </c>
      <c r="D44" s="12">
        <f>SUM(Лист2!G96)</f>
        <v>5</v>
      </c>
      <c r="E44" s="88">
        <f>SUM(Лист2!H96)</f>
        <v>47</v>
      </c>
      <c r="F44" s="88">
        <f>SUM(Лист2!I96)</f>
        <v>46.5</v>
      </c>
      <c r="G44" s="86">
        <f t="shared" si="3"/>
        <v>98.936170212765958</v>
      </c>
    </row>
    <row r="45" spans="1:7" ht="19.5" customHeight="1" thickBot="1" x14ac:dyDescent="0.3">
      <c r="A45" s="7" t="s">
        <v>104</v>
      </c>
      <c r="B45" s="79">
        <v>11</v>
      </c>
      <c r="C45" s="11"/>
      <c r="D45" s="10">
        <f>SUM(D46)</f>
        <v>238.3</v>
      </c>
      <c r="E45" s="10">
        <f t="shared" ref="E45:F45" si="9">SUM(E46)</f>
        <v>748.2</v>
      </c>
      <c r="F45" s="10">
        <f t="shared" si="9"/>
        <v>722.6</v>
      </c>
      <c r="G45" s="86">
        <f t="shared" si="3"/>
        <v>96.578454958567221</v>
      </c>
    </row>
    <row r="46" spans="1:7" ht="15.75" thickBot="1" x14ac:dyDescent="0.3">
      <c r="A46" s="13" t="s">
        <v>105</v>
      </c>
      <c r="B46" s="80">
        <v>11</v>
      </c>
      <c r="C46" s="78" t="s">
        <v>178</v>
      </c>
      <c r="D46" s="12">
        <f>SUM(Лист2!G157)</f>
        <v>238.3</v>
      </c>
      <c r="E46" s="12">
        <f>SUM(Лист2!H157)</f>
        <v>748.2</v>
      </c>
      <c r="F46" s="12">
        <f>SUM(Лист2!I157)</f>
        <v>722.6</v>
      </c>
      <c r="G46" s="86">
        <f t="shared" si="3"/>
        <v>96.578454958567221</v>
      </c>
    </row>
    <row r="47" spans="1:7" ht="15.75" thickBot="1" x14ac:dyDescent="0.3">
      <c r="A47" s="122" t="s">
        <v>195</v>
      </c>
      <c r="B47" s="79">
        <v>13</v>
      </c>
      <c r="C47" s="78"/>
      <c r="D47" s="120"/>
      <c r="E47" s="120">
        <f>SUM(E48)</f>
        <v>1.2</v>
      </c>
      <c r="F47" s="120">
        <f>SUM(F48)</f>
        <v>0.03</v>
      </c>
      <c r="G47" s="86">
        <f t="shared" si="3"/>
        <v>2.5</v>
      </c>
    </row>
    <row r="48" spans="1:7" ht="19.5" customHeight="1" thickBot="1" x14ac:dyDescent="0.3">
      <c r="A48" s="121" t="s">
        <v>300</v>
      </c>
      <c r="B48" s="80">
        <v>13</v>
      </c>
      <c r="C48" s="78" t="s">
        <v>178</v>
      </c>
      <c r="D48" s="120"/>
      <c r="E48" s="120">
        <f>SUM(Лист2!H102)</f>
        <v>1.2</v>
      </c>
      <c r="F48" s="120">
        <f>SUM(Лист2!I102)</f>
        <v>0.03</v>
      </c>
      <c r="G48" s="86">
        <f t="shared" si="3"/>
        <v>2.5</v>
      </c>
    </row>
    <row r="49" spans="1:7" ht="15.75" thickBot="1" x14ac:dyDescent="0.3">
      <c r="A49" s="7" t="s">
        <v>121</v>
      </c>
      <c r="B49" s="9"/>
      <c r="C49" s="9"/>
      <c r="D49" s="10">
        <f>SUM(D24+D29+D31+D33+D36+D40+D42+D45)</f>
        <v>15883.6</v>
      </c>
      <c r="E49" s="87">
        <f>SUM(E24+E29+E31+E33+E36+E40+E42+E45+E47)</f>
        <v>46285.886999999995</v>
      </c>
      <c r="F49" s="10">
        <f t="shared" ref="F49" si="10">SUM(F24+F29+F31+F33+F36+F40+F42+F45)</f>
        <v>35430.299999999996</v>
      </c>
      <c r="G49" s="86">
        <f t="shared" si="3"/>
        <v>76.546658812004623</v>
      </c>
    </row>
    <row r="50" spans="1:7" ht="12" customHeight="1" x14ac:dyDescent="0.25">
      <c r="A50" s="27"/>
    </row>
    <row r="51" spans="1:7" ht="15.75" hidden="1" x14ac:dyDescent="0.25">
      <c r="A51" s="1"/>
    </row>
    <row r="52" spans="1:7" ht="15.75" x14ac:dyDescent="0.25">
      <c r="A52" s="1" t="s">
        <v>109</v>
      </c>
    </row>
    <row r="53" spans="1:7" ht="15.75" x14ac:dyDescent="0.25">
      <c r="A53" s="1" t="s">
        <v>122</v>
      </c>
    </row>
  </sheetData>
  <mergeCells count="16"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  <mergeCell ref="F26:F27"/>
    <mergeCell ref="G26:G27"/>
    <mergeCell ref="A26:A27"/>
    <mergeCell ref="B26:B27"/>
    <mergeCell ref="C26:C27"/>
    <mergeCell ref="D26:D27"/>
    <mergeCell ref="E26:E27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6" workbookViewId="0">
      <selection activeCell="A3" sqref="A3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99" t="s">
        <v>123</v>
      </c>
      <c r="B1" s="199"/>
      <c r="C1" s="199"/>
      <c r="D1" s="199"/>
    </row>
    <row r="2" spans="1:4" ht="32.25" customHeight="1" x14ac:dyDescent="0.25">
      <c r="A2" s="200" t="s">
        <v>364</v>
      </c>
      <c r="B2" s="200"/>
      <c r="C2" s="200"/>
      <c r="D2" s="200"/>
    </row>
    <row r="3" spans="1:4" ht="15.75" thickBot="1" x14ac:dyDescent="0.3">
      <c r="A3" s="28"/>
    </row>
    <row r="4" spans="1:4" ht="33" customHeight="1" thickBot="1" x14ac:dyDescent="0.3">
      <c r="A4" s="29" t="s">
        <v>124</v>
      </c>
      <c r="B4" s="30" t="s">
        <v>125</v>
      </c>
      <c r="C4" s="30" t="s">
        <v>347</v>
      </c>
      <c r="D4" s="81" t="s">
        <v>126</v>
      </c>
    </row>
    <row r="5" spans="1:4" ht="18.75" customHeight="1" thickBot="1" x14ac:dyDescent="0.3">
      <c r="A5" s="31" t="s">
        <v>54</v>
      </c>
      <c r="B5" s="93">
        <f>SUM(B6:B7)</f>
        <v>40435.786999999997</v>
      </c>
      <c r="C5" s="32">
        <f>SUM(C6:C7)</f>
        <v>40692.387000000002</v>
      </c>
      <c r="D5" s="93">
        <f>SUM(C5/B5*100)</f>
        <v>100.63458638754825</v>
      </c>
    </row>
    <row r="6" spans="1:4" ht="18.75" customHeight="1" thickBot="1" x14ac:dyDescent="0.3">
      <c r="A6" s="33" t="s">
        <v>127</v>
      </c>
      <c r="B6" s="23">
        <f>SUM(Лист1!D26)</f>
        <v>39318.899999999994</v>
      </c>
      <c r="C6" s="23">
        <f>SUM(Лист1!F26)</f>
        <v>39575.5</v>
      </c>
      <c r="D6" s="93">
        <f t="shared" ref="D6:D24" si="0">SUM(C6/B6*100)</f>
        <v>100.65261235690726</v>
      </c>
    </row>
    <row r="7" spans="1:4" ht="20.25" customHeight="1" thickBot="1" x14ac:dyDescent="0.3">
      <c r="A7" s="33" t="s">
        <v>128</v>
      </c>
      <c r="B7" s="23">
        <f>SUM(Лист1!D66)</f>
        <v>1116.8869999999999</v>
      </c>
      <c r="C7" s="23">
        <f>SUM(Лист1!F66)</f>
        <v>1116.8869999999999</v>
      </c>
      <c r="D7" s="93">
        <f t="shared" si="0"/>
        <v>100</v>
      </c>
    </row>
    <row r="8" spans="1:4" ht="18.75" customHeight="1" thickBot="1" x14ac:dyDescent="0.3">
      <c r="A8" s="31" t="s">
        <v>121</v>
      </c>
      <c r="B8" s="93">
        <f>SUM(B9+B11+B13+B14+B15+B17+B19+B20+B21)</f>
        <v>46285.886999999995</v>
      </c>
      <c r="C8" s="32">
        <f>SUM(C9+C11+C13+C14+C15+C17+C19+C20)</f>
        <v>35430.299999999996</v>
      </c>
      <c r="D8" s="93">
        <f t="shared" si="0"/>
        <v>76.546658812004623</v>
      </c>
    </row>
    <row r="9" spans="1:4" ht="23.25" customHeight="1" thickBot="1" x14ac:dyDescent="0.3">
      <c r="A9" s="34" t="s">
        <v>70</v>
      </c>
      <c r="B9" s="32">
        <f>SUM(Лист3!E24)</f>
        <v>11071.6</v>
      </c>
      <c r="C9" s="32">
        <f>SUM(Лист3!F24)</f>
        <v>7996.3</v>
      </c>
      <c r="D9" s="93">
        <f t="shared" si="0"/>
        <v>72.223526861519559</v>
      </c>
    </row>
    <row r="10" spans="1:4" ht="31.5" customHeight="1" thickBot="1" x14ac:dyDescent="0.3">
      <c r="A10" s="33" t="s">
        <v>129</v>
      </c>
      <c r="B10" s="23">
        <f>SUM(Лист2!H28+Лист2!H30)</f>
        <v>4292.6000000000004</v>
      </c>
      <c r="C10" s="23">
        <f>SUM(Лист2!I28+Лист2!I30)</f>
        <v>3767.6000000000004</v>
      </c>
      <c r="D10" s="93">
        <f t="shared" si="0"/>
        <v>87.769650095513214</v>
      </c>
    </row>
    <row r="11" spans="1:4" ht="21" customHeight="1" thickBot="1" x14ac:dyDescent="0.3">
      <c r="A11" s="34" t="s">
        <v>80</v>
      </c>
      <c r="B11" s="32">
        <f>SUM(Лист3!E29)</f>
        <v>172.3</v>
      </c>
      <c r="C11" s="32">
        <f>SUM(Лист3!F29)</f>
        <v>172.3</v>
      </c>
      <c r="D11" s="93">
        <f t="shared" si="0"/>
        <v>100</v>
      </c>
    </row>
    <row r="12" spans="1:4" ht="35.25" customHeight="1" thickBot="1" x14ac:dyDescent="0.3">
      <c r="A12" s="33" t="s">
        <v>129</v>
      </c>
      <c r="B12" s="23">
        <f>SUM(Лист2!H45)</f>
        <v>157.4</v>
      </c>
      <c r="C12" s="23">
        <f>SUM(Лист2!I45)</f>
        <v>157.4</v>
      </c>
      <c r="D12" s="93">
        <f t="shared" si="0"/>
        <v>100</v>
      </c>
    </row>
    <row r="13" spans="1:4" ht="50.25" customHeight="1" thickBot="1" x14ac:dyDescent="0.3">
      <c r="A13" s="34" t="s">
        <v>82</v>
      </c>
      <c r="B13" s="32">
        <f>SUM(Лист3!E31)</f>
        <v>4445</v>
      </c>
      <c r="C13" s="32">
        <f>SUM(Лист3!F31)</f>
        <v>4436.0999999999995</v>
      </c>
      <c r="D13" s="93">
        <f t="shared" si="0"/>
        <v>99.799775028121473</v>
      </c>
    </row>
    <row r="14" spans="1:4" ht="21" customHeight="1" thickBot="1" x14ac:dyDescent="0.3">
      <c r="A14" s="34" t="s">
        <v>84</v>
      </c>
      <c r="B14" s="32">
        <f>SUM(Лист3!E33)</f>
        <v>1331.787</v>
      </c>
      <c r="C14" s="32">
        <f>SUM(Лист3!F33)</f>
        <v>1247</v>
      </c>
      <c r="D14" s="93">
        <f t="shared" si="0"/>
        <v>93.633591557809169</v>
      </c>
    </row>
    <row r="15" spans="1:4" ht="30" customHeight="1" thickBot="1" x14ac:dyDescent="0.3">
      <c r="A15" s="34" t="s">
        <v>88</v>
      </c>
      <c r="B15" s="32">
        <f>SUM(Лист3!E36)</f>
        <v>18108.900000000001</v>
      </c>
      <c r="C15" s="32">
        <f>SUM(Лист3!F36)</f>
        <v>12283.399999999998</v>
      </c>
      <c r="D15" s="93">
        <f t="shared" si="0"/>
        <v>67.830735163372694</v>
      </c>
    </row>
    <row r="16" spans="1:4" ht="33" customHeight="1" thickBot="1" x14ac:dyDescent="0.3">
      <c r="A16" s="33" t="s">
        <v>129</v>
      </c>
      <c r="B16" s="23">
        <f>SUM(Лист2!H107+Лист2!H134)</f>
        <v>3324.2</v>
      </c>
      <c r="C16" s="23">
        <f>SUM(Лист2!I107+Лист2!I134)</f>
        <v>3049.6</v>
      </c>
      <c r="D16" s="93">
        <f t="shared" si="0"/>
        <v>91.739365862463146</v>
      </c>
    </row>
    <row r="17" spans="1:4" ht="34.5" customHeight="1" thickBot="1" x14ac:dyDescent="0.3">
      <c r="A17" s="34" t="s">
        <v>130</v>
      </c>
      <c r="B17" s="32">
        <f>SUM(Лист3!E40)</f>
        <v>10303.9</v>
      </c>
      <c r="C17" s="32">
        <f>SUM(Лист3!F40)</f>
        <v>8471.6</v>
      </c>
      <c r="D17" s="93">
        <f t="shared" si="0"/>
        <v>82.217412824270426</v>
      </c>
    </row>
    <row r="18" spans="1:4" ht="36" customHeight="1" thickBot="1" x14ac:dyDescent="0.3">
      <c r="A18" s="33" t="s">
        <v>129</v>
      </c>
      <c r="B18" s="23">
        <f>SUM(Лист2!H141)</f>
        <v>3787.7</v>
      </c>
      <c r="C18" s="23">
        <f>SUM(Лист2!I141)</f>
        <v>3470.7</v>
      </c>
      <c r="D18" s="93">
        <f t="shared" si="0"/>
        <v>91.630804973994771</v>
      </c>
    </row>
    <row r="19" spans="1:4" ht="24" customHeight="1" thickBot="1" x14ac:dyDescent="0.3">
      <c r="A19" s="34" t="s">
        <v>91</v>
      </c>
      <c r="B19" s="32">
        <f>SUM(Лист3!E42)</f>
        <v>103</v>
      </c>
      <c r="C19" s="32">
        <f>SUM(Лист3!F42)</f>
        <v>101</v>
      </c>
      <c r="D19" s="93">
        <f t="shared" si="0"/>
        <v>98.05825242718447</v>
      </c>
    </row>
    <row r="20" spans="1:4" ht="19.5" customHeight="1" thickBot="1" x14ac:dyDescent="0.3">
      <c r="A20" s="34" t="s">
        <v>104</v>
      </c>
      <c r="B20" s="32">
        <f>SUM(Лист3!E45)</f>
        <v>748.2</v>
      </c>
      <c r="C20" s="32">
        <f>SUM(Лист3!F45)</f>
        <v>722.6</v>
      </c>
      <c r="D20" s="93">
        <f t="shared" si="0"/>
        <v>96.578454958567221</v>
      </c>
    </row>
    <row r="21" spans="1:4" ht="37.5" customHeight="1" thickBot="1" x14ac:dyDescent="0.3">
      <c r="A21" s="34" t="s">
        <v>300</v>
      </c>
      <c r="B21" s="32">
        <f>SUM(Лист3!E47)</f>
        <v>1.2</v>
      </c>
      <c r="C21" s="32">
        <f>SUM(Лист3!F47)</f>
        <v>0.03</v>
      </c>
      <c r="D21" s="93">
        <f t="shared" si="0"/>
        <v>2.5</v>
      </c>
    </row>
    <row r="22" spans="1:4" ht="24.75" customHeight="1" thickBot="1" x14ac:dyDescent="0.3">
      <c r="A22" s="34" t="s">
        <v>131</v>
      </c>
      <c r="B22" s="32">
        <f>SUM(B5-B8)</f>
        <v>-5850.0999999999985</v>
      </c>
      <c r="C22" s="32">
        <f>SUM(C5-C8)</f>
        <v>5262.0870000000068</v>
      </c>
      <c r="D22" s="93"/>
    </row>
    <row r="23" spans="1:4" ht="36.75" customHeight="1" thickBot="1" x14ac:dyDescent="0.3">
      <c r="A23" s="33" t="s">
        <v>348</v>
      </c>
      <c r="B23" s="23">
        <v>3</v>
      </c>
      <c r="C23" s="23">
        <v>3</v>
      </c>
      <c r="D23" s="93">
        <f t="shared" si="0"/>
        <v>100</v>
      </c>
    </row>
    <row r="24" spans="1:4" ht="35.25" customHeight="1" thickBot="1" x14ac:dyDescent="0.3">
      <c r="A24" s="33" t="s">
        <v>129</v>
      </c>
      <c r="B24" s="23">
        <v>1447.1</v>
      </c>
      <c r="C24" s="23">
        <v>1444.1</v>
      </c>
      <c r="D24" s="93">
        <f t="shared" si="0"/>
        <v>99.792688825927726</v>
      </c>
    </row>
    <row r="25" spans="1:4" ht="51.75" customHeight="1" thickBot="1" x14ac:dyDescent="0.3">
      <c r="A25" s="33" t="s">
        <v>349</v>
      </c>
      <c r="B25" s="23">
        <v>30</v>
      </c>
      <c r="C25" s="23">
        <v>30</v>
      </c>
      <c r="D25" s="93"/>
    </row>
    <row r="26" spans="1:4" ht="15.75" x14ac:dyDescent="0.25">
      <c r="A26" s="35"/>
    </row>
    <row r="27" spans="1:4" ht="3" customHeight="1" x14ac:dyDescent="0.25">
      <c r="A27" s="35"/>
    </row>
    <row r="28" spans="1:4" ht="15.75" hidden="1" x14ac:dyDescent="0.25">
      <c r="A28" s="35"/>
    </row>
    <row r="29" spans="1:4" ht="15.75" hidden="1" x14ac:dyDescent="0.25">
      <c r="A29" s="35"/>
    </row>
    <row r="30" spans="1:4" ht="15.75" hidden="1" x14ac:dyDescent="0.25">
      <c r="A30" s="35"/>
    </row>
    <row r="31" spans="1:4" ht="15.75" hidden="1" x14ac:dyDescent="0.25">
      <c r="A31" s="37"/>
    </row>
    <row r="32" spans="1:4" ht="15.75" hidden="1" x14ac:dyDescent="0.25">
      <c r="A32" s="37"/>
    </row>
    <row r="33" spans="1:3" ht="15.75" x14ac:dyDescent="0.25">
      <c r="A33" s="36" t="s">
        <v>109</v>
      </c>
    </row>
    <row r="34" spans="1:3" ht="16.5" customHeight="1" x14ac:dyDescent="0.25">
      <c r="A34" s="36" t="s">
        <v>186</v>
      </c>
      <c r="C34" s="17" t="s">
        <v>187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A11" sqref="A11"/>
    </sheetView>
  </sheetViews>
  <sheetFormatPr defaultRowHeight="15" x14ac:dyDescent="0.25"/>
  <cols>
    <col min="1" max="1" width="6.285156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203" t="s">
        <v>188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15.75" x14ac:dyDescent="0.25">
      <c r="A2" s="1" t="s">
        <v>360</v>
      </c>
    </row>
    <row r="3" spans="1:11" ht="15.75" x14ac:dyDescent="0.25">
      <c r="A3" s="1" t="s">
        <v>112</v>
      </c>
    </row>
    <row r="4" spans="1:11" ht="2.25" customHeight="1" x14ac:dyDescent="0.25">
      <c r="A4" s="1"/>
    </row>
    <row r="5" spans="1:11" ht="15.75" hidden="1" x14ac:dyDescent="0.25">
      <c r="A5" s="1"/>
    </row>
    <row r="6" spans="1:11" ht="15.75" x14ac:dyDescent="0.25">
      <c r="A6" s="1" t="s">
        <v>355</v>
      </c>
    </row>
    <row r="7" spans="1:11" x14ac:dyDescent="0.25">
      <c r="A7" s="39"/>
    </row>
    <row r="8" spans="1:11" ht="15.75" x14ac:dyDescent="0.25">
      <c r="A8" s="1"/>
    </row>
    <row r="9" spans="1:11" ht="15.75" x14ac:dyDescent="0.25">
      <c r="A9" s="171" t="s">
        <v>133</v>
      </c>
      <c r="B9" s="171"/>
      <c r="C9" s="171"/>
      <c r="D9" s="171"/>
      <c r="E9" s="171"/>
      <c r="F9" s="171"/>
      <c r="G9" s="171"/>
      <c r="H9" s="171"/>
      <c r="I9" s="171"/>
      <c r="J9" s="171"/>
    </row>
    <row r="10" spans="1:11" ht="33" customHeight="1" x14ac:dyDescent="0.25">
      <c r="A10" s="198" t="s">
        <v>365</v>
      </c>
      <c r="B10" s="198"/>
      <c r="C10" s="198"/>
      <c r="D10" s="198"/>
      <c r="E10" s="198"/>
      <c r="F10" s="198"/>
      <c r="G10" s="198"/>
      <c r="H10" s="198"/>
      <c r="I10" s="198"/>
      <c r="J10" s="198"/>
    </row>
    <row r="11" spans="1:11" ht="16.5" thickBot="1" x14ac:dyDescent="0.3">
      <c r="A11" s="4"/>
    </row>
    <row r="12" spans="1:11" ht="15.75" thickBot="1" x14ac:dyDescent="0.3">
      <c r="A12" s="18" t="s">
        <v>134</v>
      </c>
      <c r="B12" s="172" t="s">
        <v>61</v>
      </c>
      <c r="C12" s="201" t="s">
        <v>136</v>
      </c>
      <c r="D12" s="202"/>
      <c r="E12" s="172" t="s">
        <v>137</v>
      </c>
    </row>
    <row r="13" spans="1:11" ht="91.5" customHeight="1" thickBot="1" x14ac:dyDescent="0.3">
      <c r="A13" s="40" t="s">
        <v>135</v>
      </c>
      <c r="B13" s="174"/>
      <c r="C13" s="19" t="s">
        <v>138</v>
      </c>
      <c r="D13" s="19" t="s">
        <v>139</v>
      </c>
      <c r="E13" s="174"/>
    </row>
    <row r="14" spans="1:11" ht="30" customHeight="1" thickBot="1" x14ac:dyDescent="0.3">
      <c r="A14" s="40" t="s">
        <v>140</v>
      </c>
      <c r="B14" s="41" t="s">
        <v>141</v>
      </c>
      <c r="C14" s="19">
        <v>914</v>
      </c>
      <c r="D14" s="19" t="s">
        <v>142</v>
      </c>
      <c r="E14" s="42">
        <f>SUM(E18+E20)</f>
        <v>-5261.9999999999982</v>
      </c>
    </row>
    <row r="15" spans="1:11" ht="26.25" customHeight="1" thickBot="1" x14ac:dyDescent="0.3">
      <c r="A15" s="40" t="s">
        <v>143</v>
      </c>
      <c r="B15" s="41" t="s">
        <v>144</v>
      </c>
      <c r="C15" s="19">
        <v>914</v>
      </c>
      <c r="D15" s="19" t="s">
        <v>145</v>
      </c>
      <c r="E15" s="19">
        <v>0</v>
      </c>
    </row>
    <row r="16" spans="1:11" ht="39.75" customHeight="1" thickBot="1" x14ac:dyDescent="0.3">
      <c r="A16" s="40" t="s">
        <v>146</v>
      </c>
      <c r="B16" s="41" t="s">
        <v>147</v>
      </c>
      <c r="C16" s="19">
        <v>914</v>
      </c>
      <c r="D16" s="19" t="s">
        <v>148</v>
      </c>
      <c r="E16" s="19">
        <v>0</v>
      </c>
    </row>
    <row r="17" spans="1:5" ht="52.5" customHeight="1" thickBot="1" x14ac:dyDescent="0.3">
      <c r="A17" s="40" t="s">
        <v>149</v>
      </c>
      <c r="B17" s="41" t="s">
        <v>150</v>
      </c>
      <c r="C17" s="19">
        <v>914</v>
      </c>
      <c r="D17" s="19" t="s">
        <v>151</v>
      </c>
      <c r="E17" s="19">
        <v>0</v>
      </c>
    </row>
    <row r="18" spans="1:5" ht="54" customHeight="1" thickBot="1" x14ac:dyDescent="0.3">
      <c r="A18" s="40" t="s">
        <v>152</v>
      </c>
      <c r="B18" s="41" t="s">
        <v>153</v>
      </c>
      <c r="C18" s="19">
        <v>914</v>
      </c>
      <c r="D18" s="19" t="s">
        <v>154</v>
      </c>
      <c r="E18" s="19">
        <f>SUM(E19)</f>
        <v>-102.9</v>
      </c>
    </row>
    <row r="19" spans="1:5" ht="54.75" customHeight="1" thickBot="1" x14ac:dyDescent="0.3">
      <c r="A19" s="40" t="s">
        <v>155</v>
      </c>
      <c r="B19" s="41" t="s">
        <v>156</v>
      </c>
      <c r="C19" s="19">
        <v>914</v>
      </c>
      <c r="D19" s="19" t="s">
        <v>157</v>
      </c>
      <c r="E19" s="19">
        <v>-102.9</v>
      </c>
    </row>
    <row r="20" spans="1:5" ht="27.75" customHeight="1" thickBot="1" x14ac:dyDescent="0.3">
      <c r="A20" s="40" t="s">
        <v>158</v>
      </c>
      <c r="B20" s="41" t="s">
        <v>159</v>
      </c>
      <c r="C20" s="19">
        <v>914</v>
      </c>
      <c r="D20" s="19" t="s">
        <v>160</v>
      </c>
      <c r="E20" s="148">
        <f>SUM(E21+E23)</f>
        <v>-5159.0999999999985</v>
      </c>
    </row>
    <row r="21" spans="1:5" ht="27" customHeight="1" thickBot="1" x14ac:dyDescent="0.3">
      <c r="A21" s="40" t="s">
        <v>161</v>
      </c>
      <c r="B21" s="41" t="s">
        <v>162</v>
      </c>
      <c r="C21" s="19">
        <v>914</v>
      </c>
      <c r="D21" s="19" t="s">
        <v>163</v>
      </c>
      <c r="E21" s="42">
        <f>SUM(E22)</f>
        <v>-40692.400000000001</v>
      </c>
    </row>
    <row r="22" spans="1:5" ht="30.75" customHeight="1" thickBot="1" x14ac:dyDescent="0.3">
      <c r="A22" s="40" t="s">
        <v>164</v>
      </c>
      <c r="B22" s="41" t="s">
        <v>165</v>
      </c>
      <c r="C22" s="19">
        <v>914</v>
      </c>
      <c r="D22" s="19" t="s">
        <v>166</v>
      </c>
      <c r="E22" s="42">
        <v>-40692.400000000001</v>
      </c>
    </row>
    <row r="23" spans="1:5" ht="19.5" customHeight="1" thickBot="1" x14ac:dyDescent="0.3">
      <c r="A23" s="40" t="s">
        <v>167</v>
      </c>
      <c r="B23" s="41" t="s">
        <v>168</v>
      </c>
      <c r="C23" s="19">
        <v>914</v>
      </c>
      <c r="D23" s="19" t="s">
        <v>169</v>
      </c>
      <c r="E23" s="42">
        <f>SUM(E24)</f>
        <v>35533.300000000003</v>
      </c>
    </row>
    <row r="24" spans="1:5" ht="25.5" customHeight="1" thickBot="1" x14ac:dyDescent="0.3">
      <c r="A24" s="40" t="s">
        <v>170</v>
      </c>
      <c r="B24" s="41" t="s">
        <v>171</v>
      </c>
      <c r="C24" s="19">
        <v>914</v>
      </c>
      <c r="D24" s="19" t="s">
        <v>172</v>
      </c>
      <c r="E24" s="42">
        <v>35533.300000000003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109</v>
      </c>
    </row>
    <row r="30" spans="1:5" ht="15.75" x14ac:dyDescent="0.25">
      <c r="A30" s="1" t="s">
        <v>173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A6" sqref="A6"/>
    </sheetView>
  </sheetViews>
  <sheetFormatPr defaultRowHeight="15" x14ac:dyDescent="0.25"/>
  <cols>
    <col min="2" max="2" width="15.28515625" customWidth="1"/>
    <col min="3" max="3" width="24.140625" customWidth="1"/>
    <col min="8" max="8" width="10.140625" customWidth="1"/>
  </cols>
  <sheetData>
    <row r="1" spans="1:8" x14ac:dyDescent="0.25">
      <c r="A1" s="220" t="s">
        <v>304</v>
      </c>
      <c r="B1" s="220"/>
      <c r="C1" s="220"/>
      <c r="D1" s="220"/>
      <c r="E1" s="220"/>
      <c r="F1" s="220"/>
      <c r="G1" s="220"/>
      <c r="H1" s="220"/>
    </row>
    <row r="2" spans="1:8" x14ac:dyDescent="0.25">
      <c r="A2" s="125" t="s">
        <v>305</v>
      </c>
    </row>
    <row r="3" spans="1:8" x14ac:dyDescent="0.25">
      <c r="A3" s="220" t="s">
        <v>306</v>
      </c>
      <c r="B3" s="220"/>
      <c r="C3" s="220"/>
      <c r="D3" s="220"/>
      <c r="E3" s="220"/>
      <c r="F3" s="220"/>
      <c r="G3" s="220"/>
      <c r="H3" s="220"/>
    </row>
    <row r="4" spans="1:8" x14ac:dyDescent="0.25">
      <c r="A4" s="220" t="s">
        <v>307</v>
      </c>
      <c r="B4" s="220"/>
      <c r="C4" s="220"/>
      <c r="D4" s="220"/>
      <c r="E4" s="220"/>
      <c r="F4" s="220"/>
      <c r="G4" s="220"/>
      <c r="H4" s="220"/>
    </row>
    <row r="5" spans="1:8" x14ac:dyDescent="0.25">
      <c r="A5" s="221" t="s">
        <v>356</v>
      </c>
      <c r="B5" s="222"/>
      <c r="C5" s="222"/>
      <c r="D5" s="222"/>
      <c r="E5" s="222"/>
      <c r="F5" s="222"/>
      <c r="G5" s="222"/>
      <c r="H5" s="222"/>
    </row>
    <row r="6" spans="1:8" ht="15.75" x14ac:dyDescent="0.25">
      <c r="A6" s="126"/>
    </row>
    <row r="7" spans="1:8" ht="15.75" x14ac:dyDescent="0.25">
      <c r="A7" s="126"/>
    </row>
    <row r="8" spans="1:8" ht="33.75" customHeight="1" x14ac:dyDescent="0.25">
      <c r="A8" s="223" t="s">
        <v>351</v>
      </c>
      <c r="B8" s="223"/>
      <c r="C8" s="223"/>
      <c r="D8" s="223"/>
      <c r="E8" s="223"/>
      <c r="F8" s="223"/>
      <c r="G8" s="223"/>
      <c r="H8" s="223"/>
    </row>
    <row r="9" spans="1:8" ht="15.75" x14ac:dyDescent="0.25">
      <c r="A9" s="127"/>
    </row>
    <row r="10" spans="1:8" ht="16.5" thickBot="1" x14ac:dyDescent="0.3">
      <c r="A10" s="127"/>
    </row>
    <row r="11" spans="1:8" x14ac:dyDescent="0.25">
      <c r="A11" s="224" t="s">
        <v>308</v>
      </c>
      <c r="B11" s="225"/>
      <c r="C11" s="128"/>
      <c r="D11" s="224" t="s">
        <v>299</v>
      </c>
      <c r="E11" s="225"/>
      <c r="F11" s="128"/>
      <c r="G11" s="160" t="s">
        <v>309</v>
      </c>
      <c r="H11" s="160" t="s">
        <v>66</v>
      </c>
    </row>
    <row r="12" spans="1:8" ht="24.75" thickBot="1" x14ac:dyDescent="0.3">
      <c r="A12" s="226"/>
      <c r="B12" s="227"/>
      <c r="C12" s="129"/>
      <c r="D12" s="226"/>
      <c r="E12" s="227"/>
      <c r="F12" s="129" t="s">
        <v>310</v>
      </c>
      <c r="G12" s="161"/>
      <c r="H12" s="161"/>
    </row>
    <row r="13" spans="1:8" ht="24" x14ac:dyDescent="0.25">
      <c r="A13" s="160" t="s">
        <v>311</v>
      </c>
      <c r="B13" s="212" t="s">
        <v>312</v>
      </c>
      <c r="C13" s="129" t="s">
        <v>313</v>
      </c>
      <c r="D13" s="129" t="s">
        <v>314</v>
      </c>
      <c r="E13" s="129" t="s">
        <v>315</v>
      </c>
      <c r="F13" s="129" t="s">
        <v>350</v>
      </c>
      <c r="G13" s="161"/>
      <c r="H13" s="161"/>
    </row>
    <row r="14" spans="1:8" ht="15.75" thickBot="1" x14ac:dyDescent="0.3">
      <c r="A14" s="162"/>
      <c r="B14" s="213"/>
      <c r="C14" s="8"/>
      <c r="D14" s="130" t="s">
        <v>316</v>
      </c>
      <c r="E14" s="130" t="s">
        <v>317</v>
      </c>
      <c r="F14" s="8"/>
      <c r="G14" s="162"/>
      <c r="H14" s="162"/>
    </row>
    <row r="15" spans="1:8" ht="15.75" thickBot="1" x14ac:dyDescent="0.3">
      <c r="A15" s="131">
        <v>1</v>
      </c>
      <c r="B15" s="130">
        <v>2</v>
      </c>
      <c r="C15" s="130">
        <v>3</v>
      </c>
      <c r="D15" s="130">
        <v>4</v>
      </c>
      <c r="E15" s="130">
        <v>5</v>
      </c>
      <c r="F15" s="130">
        <v>6</v>
      </c>
      <c r="G15" s="130">
        <v>7</v>
      </c>
      <c r="H15" s="130">
        <v>8</v>
      </c>
    </row>
    <row r="16" spans="1:8" ht="15.75" thickBot="1" x14ac:dyDescent="0.3">
      <c r="A16" s="132"/>
      <c r="B16" s="209" t="s">
        <v>318</v>
      </c>
      <c r="C16" s="210"/>
      <c r="D16" s="210"/>
      <c r="E16" s="210"/>
      <c r="F16" s="210"/>
      <c r="G16" s="210"/>
      <c r="H16" s="211"/>
    </row>
    <row r="17" spans="1:8" ht="15.75" thickBot="1" x14ac:dyDescent="0.3">
      <c r="A17" s="132">
        <v>182</v>
      </c>
      <c r="B17" s="209" t="s">
        <v>319</v>
      </c>
      <c r="C17" s="210"/>
      <c r="D17" s="210"/>
      <c r="E17" s="210"/>
      <c r="F17" s="210"/>
      <c r="G17" s="210"/>
      <c r="H17" s="211"/>
    </row>
    <row r="18" spans="1:8" ht="121.5" customHeight="1" thickBot="1" x14ac:dyDescent="0.3">
      <c r="A18" s="131">
        <v>182</v>
      </c>
      <c r="B18" s="133">
        <v>1.01020100100001E+16</v>
      </c>
      <c r="C18" s="134" t="s">
        <v>320</v>
      </c>
      <c r="D18" s="130">
        <f>SUM(Лист1!C29)</f>
        <v>116.3</v>
      </c>
      <c r="E18" s="130">
        <f>SUM(Лист1!D29)</f>
        <v>124.5</v>
      </c>
      <c r="F18" s="130">
        <f>SUM(Лист1!F29)</f>
        <v>127.9</v>
      </c>
      <c r="G18" s="135">
        <f>SUM(F18/D18*100)</f>
        <v>109.97420464316423</v>
      </c>
      <c r="H18" s="135">
        <f>SUM(F18/E18*100)</f>
        <v>102.73092369477912</v>
      </c>
    </row>
    <row r="19" spans="1:8" ht="76.5" customHeight="1" thickBot="1" x14ac:dyDescent="0.3">
      <c r="A19" s="131">
        <v>182</v>
      </c>
      <c r="B19" s="133">
        <v>1.01020300100001E+16</v>
      </c>
      <c r="C19" s="134" t="s">
        <v>321</v>
      </c>
      <c r="D19" s="130">
        <f>SUM(Лист1!C30)</f>
        <v>3.2</v>
      </c>
      <c r="E19" s="130">
        <v>0</v>
      </c>
      <c r="F19" s="130">
        <f>SUM(Лист1!F30)</f>
        <v>0</v>
      </c>
      <c r="G19" s="135">
        <f>SUM(F19/D19*100)</f>
        <v>0</v>
      </c>
      <c r="H19" s="135" t="e">
        <f t="shared" ref="H19:H20" si="0">SUM(F19/E19*100)</f>
        <v>#DIV/0!</v>
      </c>
    </row>
    <row r="20" spans="1:8" ht="68.25" customHeight="1" x14ac:dyDescent="0.25">
      <c r="A20" s="212">
        <v>182</v>
      </c>
      <c r="B20" s="214">
        <v>1.01020400100001E+16</v>
      </c>
      <c r="C20" s="136" t="s">
        <v>322</v>
      </c>
      <c r="D20" s="212">
        <f>SUM(Лист1!C31)</f>
        <v>1</v>
      </c>
      <c r="E20" s="212">
        <f>SUM(Лист1!D31)</f>
        <v>0</v>
      </c>
      <c r="F20" s="212">
        <f>SUM(Лист1!F31)</f>
        <v>0</v>
      </c>
      <c r="G20" s="218">
        <f t="shared" ref="G20" si="1">SUM(F20/D20*100)</f>
        <v>0</v>
      </c>
      <c r="H20" s="218" t="e">
        <f t="shared" si="0"/>
        <v>#DIV/0!</v>
      </c>
    </row>
    <row r="21" spans="1:8" ht="58.5" customHeight="1" thickBot="1" x14ac:dyDescent="0.3">
      <c r="A21" s="213"/>
      <c r="B21" s="215"/>
      <c r="C21" s="134" t="s">
        <v>323</v>
      </c>
      <c r="D21" s="213"/>
      <c r="E21" s="213"/>
      <c r="F21" s="213"/>
      <c r="G21" s="219"/>
      <c r="H21" s="219"/>
    </row>
    <row r="22" spans="1:8" ht="24.75" thickBot="1" x14ac:dyDescent="0.3">
      <c r="A22" s="137">
        <v>182</v>
      </c>
      <c r="B22" s="133">
        <v>1.05030000100001E+16</v>
      </c>
      <c r="C22" s="134" t="s">
        <v>22</v>
      </c>
      <c r="D22" s="130">
        <f>SUM(Лист1!C39)</f>
        <v>0</v>
      </c>
      <c r="E22" s="130">
        <f>SUM(Лист1!D39)</f>
        <v>4.7</v>
      </c>
      <c r="F22" s="141">
        <f>SUM(Лист1!F39)</f>
        <v>4.7</v>
      </c>
      <c r="G22" s="142" t="e">
        <f>SUM(F22/D22*100)</f>
        <v>#DIV/0!</v>
      </c>
      <c r="H22" s="142">
        <f>SUM(F22/E22*100)</f>
        <v>100</v>
      </c>
    </row>
    <row r="23" spans="1:8" ht="36.75" thickBot="1" x14ac:dyDescent="0.3">
      <c r="A23" s="137">
        <v>182</v>
      </c>
      <c r="B23" s="133">
        <v>1.06010301000001E+16</v>
      </c>
      <c r="C23" s="134" t="s">
        <v>324</v>
      </c>
      <c r="D23" s="130">
        <f>SUM(Лист1!C42)</f>
        <v>220</v>
      </c>
      <c r="E23" s="130">
        <f>SUM(Лист1!D42)</f>
        <v>245</v>
      </c>
      <c r="F23" s="141">
        <f>SUM(Лист1!F43)</f>
        <v>248.1</v>
      </c>
      <c r="G23" s="142">
        <f>SUM(F23/D23*100)</f>
        <v>112.77272727272727</v>
      </c>
      <c r="H23" s="142">
        <f>SUM(F23/E23*100)</f>
        <v>101.26530612244898</v>
      </c>
    </row>
    <row r="24" spans="1:8" ht="120.75" thickBot="1" x14ac:dyDescent="0.3">
      <c r="A24" s="137">
        <v>182</v>
      </c>
      <c r="B24" s="47">
        <v>1.06060331000001E+16</v>
      </c>
      <c r="C24" s="134" t="s">
        <v>325</v>
      </c>
      <c r="D24" s="130">
        <f>SUM(Лист1!C45)</f>
        <v>11542.7</v>
      </c>
      <c r="E24" s="130">
        <f>SUM(Лист1!D45)</f>
        <v>34867.699999999997</v>
      </c>
      <c r="F24" s="130">
        <f>SUM(Лист1!F45)</f>
        <v>35048.5</v>
      </c>
      <c r="G24" s="143">
        <f>SUM(F24/D24*100)</f>
        <v>303.64212879135727</v>
      </c>
      <c r="H24" s="143">
        <f>SUM(F24/E24*100)</f>
        <v>100.51853147755661</v>
      </c>
    </row>
    <row r="25" spans="1:8" ht="120.75" thickBot="1" x14ac:dyDescent="0.3">
      <c r="A25" s="137">
        <v>182</v>
      </c>
      <c r="B25" s="47">
        <v>1.06060431000001E+16</v>
      </c>
      <c r="C25" s="134" t="s">
        <v>326</v>
      </c>
      <c r="D25" s="130">
        <f>SUM(Лист1!C46)</f>
        <v>1350</v>
      </c>
      <c r="E25" s="130">
        <f>SUM(Лист1!D46)</f>
        <v>1260</v>
      </c>
      <c r="F25" s="130">
        <f>SUM(Лист1!F46)</f>
        <v>1266.0999999999999</v>
      </c>
      <c r="G25" s="135">
        <f>SUM(F25/D25*100)</f>
        <v>93.785185185185185</v>
      </c>
      <c r="H25" s="135">
        <f>SUM(F25/E25*100)</f>
        <v>100.48412698412699</v>
      </c>
    </row>
    <row r="26" spans="1:8" ht="15.75" thickBot="1" x14ac:dyDescent="0.3">
      <c r="A26" s="138">
        <v>914</v>
      </c>
      <c r="B26" s="209" t="s">
        <v>327</v>
      </c>
      <c r="C26" s="210"/>
      <c r="D26" s="210"/>
      <c r="E26" s="210"/>
      <c r="F26" s="210"/>
      <c r="G26" s="210"/>
      <c r="H26" s="211"/>
    </row>
    <row r="27" spans="1:8" ht="120.75" thickBot="1" x14ac:dyDescent="0.3">
      <c r="A27" s="147">
        <v>914</v>
      </c>
      <c r="B27" s="133">
        <v>1.11050251000001E+16</v>
      </c>
      <c r="C27" s="11" t="s">
        <v>35</v>
      </c>
      <c r="D27" s="146">
        <f>SUM(Лист1!C54)</f>
        <v>0</v>
      </c>
      <c r="E27" s="146">
        <f>SUM(Лист1!D54)</f>
        <v>44.7</v>
      </c>
      <c r="F27" s="146">
        <f>SUM(Лист1!F54)</f>
        <v>44.7</v>
      </c>
      <c r="G27" s="135" t="e">
        <f>SUM(F27/D27*100)</f>
        <v>#DIV/0!</v>
      </c>
      <c r="H27" s="135">
        <f>SUM(F27/E27*100)</f>
        <v>100</v>
      </c>
    </row>
    <row r="28" spans="1:8" ht="96" customHeight="1" thickBot="1" x14ac:dyDescent="0.3">
      <c r="A28" s="131">
        <v>914</v>
      </c>
      <c r="B28" s="133">
        <v>1.11050351000001E+16</v>
      </c>
      <c r="C28" s="134" t="s">
        <v>328</v>
      </c>
      <c r="D28" s="130">
        <f>SUM(Лист1!C55)</f>
        <v>187.1</v>
      </c>
      <c r="E28" s="130">
        <f>SUM(Лист1!D55)</f>
        <v>159.5</v>
      </c>
      <c r="F28" s="130">
        <f>SUM(Лист1!F55)</f>
        <v>159.5</v>
      </c>
      <c r="G28" s="135">
        <f>SUM(F28/D28*100)</f>
        <v>85.248530197755215</v>
      </c>
      <c r="H28" s="135">
        <f>SUM(F28/E28*100)</f>
        <v>100</v>
      </c>
    </row>
    <row r="29" spans="1:8" ht="69.75" customHeight="1" thickBot="1" x14ac:dyDescent="0.3">
      <c r="A29" s="131">
        <v>914</v>
      </c>
      <c r="B29" s="133">
        <v>1.13019951000001E+16</v>
      </c>
      <c r="C29" s="134" t="s">
        <v>329</v>
      </c>
      <c r="D29" s="130">
        <f>SUM(Лист1!C57)</f>
        <v>1390</v>
      </c>
      <c r="E29" s="130">
        <f>SUM(Лист1!D57)</f>
        <v>1822.9</v>
      </c>
      <c r="F29" s="130">
        <f>SUM(Лист1!F57)</f>
        <v>1849.1</v>
      </c>
      <c r="G29" s="135">
        <f>SUM(F29/D29*100)</f>
        <v>133.02877697841726</v>
      </c>
      <c r="H29" s="135">
        <f>SUM(F29/E29*100)</f>
        <v>101.437270283614</v>
      </c>
    </row>
    <row r="30" spans="1:8" ht="84.75" customHeight="1" thickBot="1" x14ac:dyDescent="0.3">
      <c r="A30" s="131">
        <v>914</v>
      </c>
      <c r="B30" s="133">
        <v>1.14060251000004E+16</v>
      </c>
      <c r="C30" s="134" t="s">
        <v>40</v>
      </c>
      <c r="D30" s="130">
        <f>SUM(Лист1!C59)</f>
        <v>0</v>
      </c>
      <c r="E30" s="130">
        <f>SUM(Лист1!D59)</f>
        <v>27</v>
      </c>
      <c r="F30" s="130">
        <f>SUM(Лист1!F59)</f>
        <v>27</v>
      </c>
      <c r="G30" s="135" t="e">
        <f t="shared" ref="G30:G38" si="2">SUM(F30/D30*100)</f>
        <v>#DIV/0!</v>
      </c>
      <c r="H30" s="135">
        <f t="shared" ref="H30:H38" si="3">SUM(F30/E30*100)</f>
        <v>100</v>
      </c>
    </row>
    <row r="31" spans="1:8" ht="68.25" customHeight="1" thickBot="1" x14ac:dyDescent="0.3">
      <c r="A31" s="131">
        <v>914</v>
      </c>
      <c r="B31" s="133">
        <v>1.16900501000001E+16</v>
      </c>
      <c r="C31" s="134" t="s">
        <v>42</v>
      </c>
      <c r="D31" s="130">
        <f>SUM(Лист1!C61)</f>
        <v>0</v>
      </c>
      <c r="E31" s="130">
        <f>SUM(Лист1!D61)</f>
        <v>3</v>
      </c>
      <c r="F31" s="130">
        <f>SUM(Лист1!F61)</f>
        <v>3</v>
      </c>
      <c r="G31" s="135" t="e">
        <f t="shared" si="2"/>
        <v>#DIV/0!</v>
      </c>
      <c r="H31" s="135">
        <f t="shared" si="3"/>
        <v>100</v>
      </c>
    </row>
    <row r="32" spans="1:8" ht="32.25" customHeight="1" thickBot="1" x14ac:dyDescent="0.3">
      <c r="A32" s="131">
        <v>914</v>
      </c>
      <c r="B32" s="133">
        <v>1.17050501000001E+16</v>
      </c>
      <c r="C32" s="134" t="s">
        <v>46</v>
      </c>
      <c r="D32" s="130">
        <v>0</v>
      </c>
      <c r="E32" s="130">
        <v>0</v>
      </c>
      <c r="F32" s="130">
        <v>0</v>
      </c>
      <c r="G32" s="135" t="e">
        <f t="shared" si="2"/>
        <v>#DIV/0!</v>
      </c>
      <c r="H32" s="135" t="e">
        <f t="shared" si="3"/>
        <v>#DIV/0!</v>
      </c>
    </row>
    <row r="33" spans="1:8" ht="42.75" customHeight="1" thickBot="1" x14ac:dyDescent="0.3">
      <c r="A33" s="131">
        <v>914</v>
      </c>
      <c r="B33" s="133">
        <v>2.02010011000001E+16</v>
      </c>
      <c r="C33" s="134" t="s">
        <v>49</v>
      </c>
      <c r="D33" s="130">
        <f>SUM(Лист1!C68)</f>
        <v>492</v>
      </c>
      <c r="E33" s="130">
        <f>SUM(Лист1!D68)</f>
        <v>492</v>
      </c>
      <c r="F33" s="130">
        <f>SUM(Лист1!F68)</f>
        <v>492</v>
      </c>
      <c r="G33" s="135">
        <f t="shared" si="2"/>
        <v>100</v>
      </c>
      <c r="H33" s="135">
        <f t="shared" si="3"/>
        <v>100</v>
      </c>
    </row>
    <row r="34" spans="1:8" ht="75" customHeight="1" thickBot="1" x14ac:dyDescent="0.3">
      <c r="A34" s="131">
        <v>914</v>
      </c>
      <c r="B34" s="133">
        <v>2020315100000150</v>
      </c>
      <c r="C34" s="134" t="s">
        <v>330</v>
      </c>
      <c r="D34" s="130">
        <f>SUM(Лист1!C70)</f>
        <v>172.3</v>
      </c>
      <c r="E34" s="130">
        <f>SUM(Лист1!D70)</f>
        <v>172.3</v>
      </c>
      <c r="F34" s="130">
        <f>SUM(Лист1!F70)</f>
        <v>172.3</v>
      </c>
      <c r="G34" s="135">
        <f t="shared" si="2"/>
        <v>100</v>
      </c>
      <c r="H34" s="135">
        <f t="shared" si="3"/>
        <v>100</v>
      </c>
    </row>
    <row r="35" spans="1:8" ht="64.5" customHeight="1" thickBot="1" x14ac:dyDescent="0.3">
      <c r="A35" s="131">
        <v>914</v>
      </c>
      <c r="B35" s="133">
        <v>2.02010091000001E+16</v>
      </c>
      <c r="C35" s="134" t="s">
        <v>331</v>
      </c>
      <c r="D35" s="130">
        <v>0</v>
      </c>
      <c r="E35" s="130">
        <v>0</v>
      </c>
      <c r="F35" s="130">
        <v>0</v>
      </c>
      <c r="G35" s="135" t="e">
        <f t="shared" si="2"/>
        <v>#DIV/0!</v>
      </c>
      <c r="H35" s="135" t="e">
        <f t="shared" si="3"/>
        <v>#DIV/0!</v>
      </c>
    </row>
    <row r="36" spans="1:8" ht="30" customHeight="1" thickBot="1" x14ac:dyDescent="0.3">
      <c r="A36" s="131">
        <v>914</v>
      </c>
      <c r="B36" s="133">
        <v>2.02029991000001E+16</v>
      </c>
      <c r="C36" s="134" t="s">
        <v>50</v>
      </c>
      <c r="D36" s="130">
        <f>SUM(Лист1!C69)</f>
        <v>0</v>
      </c>
      <c r="E36" s="130">
        <f>SUM(Лист1!D69)</f>
        <v>398.887</v>
      </c>
      <c r="F36" s="130">
        <f>SUM(Лист1!F69)</f>
        <v>398.887</v>
      </c>
      <c r="G36" s="135" t="e">
        <f t="shared" si="2"/>
        <v>#DIV/0!</v>
      </c>
      <c r="H36" s="135">
        <f t="shared" si="3"/>
        <v>100</v>
      </c>
    </row>
    <row r="37" spans="1:8" ht="46.5" customHeight="1" thickBot="1" x14ac:dyDescent="0.3">
      <c r="A37" s="131">
        <v>914</v>
      </c>
      <c r="B37" s="133">
        <v>2.02049991000001E+16</v>
      </c>
      <c r="C37" s="134" t="s">
        <v>332</v>
      </c>
      <c r="D37" s="130">
        <f>SUM(Лист1!C72)</f>
        <v>0</v>
      </c>
      <c r="E37" s="130">
        <f>SUM(Лист1!D72)</f>
        <v>3.7</v>
      </c>
      <c r="F37" s="130">
        <f>SUM(Лист1!F72)</f>
        <v>3.7</v>
      </c>
      <c r="G37" s="135" t="e">
        <f t="shared" si="2"/>
        <v>#DIV/0!</v>
      </c>
      <c r="H37" s="135">
        <f t="shared" si="3"/>
        <v>100</v>
      </c>
    </row>
    <row r="38" spans="1:8" ht="89.25" customHeight="1" thickBot="1" x14ac:dyDescent="0.3">
      <c r="A38" s="131">
        <v>914</v>
      </c>
      <c r="B38" s="133">
        <v>2.02040531000001E+16</v>
      </c>
      <c r="C38" s="134" t="s">
        <v>333</v>
      </c>
      <c r="D38" s="130">
        <f>SUM(Лист1!C71)</f>
        <v>0</v>
      </c>
      <c r="E38" s="130">
        <f>SUM(Лист1!D71)</f>
        <v>50</v>
      </c>
      <c r="F38" s="130">
        <f>SUM(Лист1!F71)</f>
        <v>50</v>
      </c>
      <c r="G38" s="135" t="e">
        <f t="shared" si="2"/>
        <v>#DIV/0!</v>
      </c>
      <c r="H38" s="135">
        <f t="shared" si="3"/>
        <v>100</v>
      </c>
    </row>
    <row r="39" spans="1:8" ht="91.5" customHeight="1" x14ac:dyDescent="0.25">
      <c r="A39" s="212">
        <v>914</v>
      </c>
      <c r="B39" s="214">
        <v>1.08040200100001E+16</v>
      </c>
      <c r="C39" s="207" t="s">
        <v>334</v>
      </c>
      <c r="D39" s="212">
        <f>SUM(Лист1!C48)</f>
        <v>24</v>
      </c>
      <c r="E39" s="212">
        <f>SUM(Лист1!D48)</f>
        <v>22</v>
      </c>
      <c r="F39" s="212">
        <f>SUM(Лист1!F48)</f>
        <v>22.2</v>
      </c>
      <c r="G39" s="216">
        <f>SUM(F39/D39*100)</f>
        <v>92.5</v>
      </c>
      <c r="H39" s="216">
        <v>100.4</v>
      </c>
    </row>
    <row r="40" spans="1:8" ht="24.75" customHeight="1" thickBot="1" x14ac:dyDescent="0.3">
      <c r="A40" s="213"/>
      <c r="B40" s="215"/>
      <c r="C40" s="208"/>
      <c r="D40" s="213"/>
      <c r="E40" s="213"/>
      <c r="F40" s="213"/>
      <c r="G40" s="217"/>
      <c r="H40" s="217"/>
    </row>
    <row r="41" spans="1:8" ht="27.75" customHeight="1" thickBot="1" x14ac:dyDescent="0.3">
      <c r="A41" s="138">
        <v>100</v>
      </c>
      <c r="B41" s="204" t="s">
        <v>335</v>
      </c>
      <c r="C41" s="205"/>
      <c r="D41" s="205"/>
      <c r="E41" s="205"/>
      <c r="F41" s="205"/>
      <c r="G41" s="205"/>
      <c r="H41" s="206"/>
    </row>
    <row r="42" spans="1:8" ht="63.75" customHeight="1" thickBot="1" x14ac:dyDescent="0.3">
      <c r="A42" s="131">
        <v>100</v>
      </c>
      <c r="B42" s="133">
        <v>1.03022300100001E+16</v>
      </c>
      <c r="C42" s="134" t="s">
        <v>336</v>
      </c>
      <c r="D42" s="130">
        <f>SUM(Лист1!C33)</f>
        <v>168.3</v>
      </c>
      <c r="E42" s="130">
        <f>SUM(Лист1!D33)</f>
        <v>240.4</v>
      </c>
      <c r="F42" s="130">
        <f>SUM(Лист1!F33)</f>
        <v>264.8</v>
      </c>
      <c r="G42" s="139">
        <f>SUM(F42/D42*100)</f>
        <v>157.33808674985147</v>
      </c>
      <c r="H42" s="139">
        <f>SUM(F42/E42*100)</f>
        <v>110.14975041597339</v>
      </c>
    </row>
    <row r="43" spans="1:8" ht="78.75" customHeight="1" thickBot="1" x14ac:dyDescent="0.3">
      <c r="A43" s="131">
        <v>100</v>
      </c>
      <c r="B43" s="133">
        <v>1.03022400100001E+16</v>
      </c>
      <c r="C43" s="134" t="s">
        <v>18</v>
      </c>
      <c r="D43" s="130">
        <f>SUM(Лист1!C34)</f>
        <v>2.8</v>
      </c>
      <c r="E43" s="130">
        <f>SUM(Лист1!D34)</f>
        <v>3.6</v>
      </c>
      <c r="F43" s="130">
        <f>SUM(Лист1!F34)</f>
        <v>4.0999999999999996</v>
      </c>
      <c r="G43" s="139">
        <f t="shared" ref="G43:G45" si="4">SUM(F43/D43*100)</f>
        <v>146.42857142857142</v>
      </c>
      <c r="H43" s="139">
        <f t="shared" ref="H43:H45" si="5">SUM(F43/E43*100)</f>
        <v>113.88888888888889</v>
      </c>
    </row>
    <row r="44" spans="1:8" ht="96" customHeight="1" thickBot="1" x14ac:dyDescent="0.3">
      <c r="A44" s="131">
        <v>100</v>
      </c>
      <c r="B44" s="133">
        <v>1.03022500100001E+16</v>
      </c>
      <c r="C44" s="134" t="s">
        <v>19</v>
      </c>
      <c r="D44" s="130">
        <f>SUM(Лист1!C35)</f>
        <v>213.3</v>
      </c>
      <c r="E44" s="130">
        <f>SUM(Лист1!D35)</f>
        <v>493.9</v>
      </c>
      <c r="F44" s="130">
        <f>SUM(Лист1!F35)</f>
        <v>545</v>
      </c>
      <c r="G44" s="139">
        <f t="shared" si="4"/>
        <v>255.50867323019219</v>
      </c>
      <c r="H44" s="139">
        <f t="shared" si="5"/>
        <v>110.34622393197004</v>
      </c>
    </row>
    <row r="45" spans="1:8" ht="83.25" customHeight="1" thickBot="1" x14ac:dyDescent="0.3">
      <c r="A45" s="131">
        <v>100</v>
      </c>
      <c r="B45" s="133">
        <v>1.03022600100001E+16</v>
      </c>
      <c r="C45" s="134" t="s">
        <v>337</v>
      </c>
      <c r="D45" s="130">
        <f>SUM(Лист1!C36)</f>
        <v>0</v>
      </c>
      <c r="E45" s="130">
        <f>SUM(Лист1!D36)</f>
        <v>0</v>
      </c>
      <c r="F45" s="130">
        <f>SUM(Лист1!F36)</f>
        <v>-39.200000000000003</v>
      </c>
      <c r="G45" s="139" t="e">
        <f t="shared" si="4"/>
        <v>#DIV/0!</v>
      </c>
      <c r="H45" s="139" t="e">
        <f t="shared" si="5"/>
        <v>#DIV/0!</v>
      </c>
    </row>
    <row r="46" spans="1:8" ht="15.75" x14ac:dyDescent="0.25">
      <c r="A46" s="126"/>
    </row>
    <row r="47" spans="1:8" ht="2.25" customHeight="1" x14ac:dyDescent="0.25">
      <c r="A47" s="126"/>
    </row>
    <row r="48" spans="1:8" ht="15.75" hidden="1" x14ac:dyDescent="0.25">
      <c r="A48" s="126"/>
    </row>
    <row r="49" spans="1:1" ht="4.5" hidden="1" customHeight="1" x14ac:dyDescent="0.25">
      <c r="A49" s="126"/>
    </row>
    <row r="50" spans="1:1" ht="15.75" hidden="1" x14ac:dyDescent="0.25">
      <c r="A50" s="126"/>
    </row>
    <row r="51" spans="1:1" ht="15.75" hidden="1" x14ac:dyDescent="0.25">
      <c r="A51" s="126"/>
    </row>
    <row r="52" spans="1:1" ht="15.75" x14ac:dyDescent="0.25">
      <c r="A52" s="126"/>
    </row>
    <row r="53" spans="1:1" ht="15.75" x14ac:dyDescent="0.25">
      <c r="A53" s="140" t="s">
        <v>109</v>
      </c>
    </row>
    <row r="54" spans="1:1" ht="15.75" x14ac:dyDescent="0.25">
      <c r="A54" s="140" t="s">
        <v>338</v>
      </c>
    </row>
  </sheetData>
  <mergeCells count="30">
    <mergeCell ref="A11:B12"/>
    <mergeCell ref="D11:E12"/>
    <mergeCell ref="G11:G14"/>
    <mergeCell ref="H11:H14"/>
    <mergeCell ref="A13:A14"/>
    <mergeCell ref="B13:B14"/>
    <mergeCell ref="A1:H1"/>
    <mergeCell ref="A3:H3"/>
    <mergeCell ref="A4:H4"/>
    <mergeCell ref="A5:H5"/>
    <mergeCell ref="A8:H8"/>
    <mergeCell ref="B16:H16"/>
    <mergeCell ref="B17:H17"/>
    <mergeCell ref="A20:A21"/>
    <mergeCell ref="B20:B21"/>
    <mergeCell ref="D20:D21"/>
    <mergeCell ref="E20:E21"/>
    <mergeCell ref="F20:F21"/>
    <mergeCell ref="G20:G21"/>
    <mergeCell ref="H20:H21"/>
    <mergeCell ref="B41:H41"/>
    <mergeCell ref="C39:C40"/>
    <mergeCell ref="B26:H26"/>
    <mergeCell ref="A39:A40"/>
    <mergeCell ref="B39:B40"/>
    <mergeCell ref="D39:D40"/>
    <mergeCell ref="E39:E40"/>
    <mergeCell ref="F39:F40"/>
    <mergeCell ref="G39:G40"/>
    <mergeCell ref="H39:H40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2017-07-11T08:32:20Z</dcterms:modified>
</cp:coreProperties>
</file>