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 activeTab="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calcPr calcId="144525" refMode="R1C1"/>
</workbook>
</file>

<file path=xl/calcChain.xml><?xml version="1.0" encoding="utf-8"?>
<calcChain xmlns="http://schemas.openxmlformats.org/spreadsheetml/2006/main">
  <c r="B6" i="6" l="1"/>
  <c r="C6" i="6"/>
  <c r="C5" i="6" s="1"/>
  <c r="B7" i="6"/>
  <c r="B5" i="6" s="1"/>
  <c r="B22" i="6" s="1"/>
  <c r="C7" i="6"/>
  <c r="D7" i="6"/>
  <c r="B9" i="6"/>
  <c r="B8" i="6" s="1"/>
  <c r="C9" i="6"/>
  <c r="D9" i="6"/>
  <c r="B10" i="6"/>
  <c r="C10" i="6"/>
  <c r="D10" i="6" s="1"/>
  <c r="B11" i="6"/>
  <c r="C11" i="6"/>
  <c r="D11" i="6"/>
  <c r="B12" i="6"/>
  <c r="C12" i="6"/>
  <c r="D12" i="6" s="1"/>
  <c r="B13" i="6"/>
  <c r="C13" i="6"/>
  <c r="D13" i="6"/>
  <c r="B14" i="6"/>
  <c r="C14" i="6"/>
  <c r="C8" i="6" s="1"/>
  <c r="D8" i="6" s="1"/>
  <c r="B15" i="6"/>
  <c r="D15" i="6" s="1"/>
  <c r="C15" i="6"/>
  <c r="B16" i="6"/>
  <c r="C16" i="6"/>
  <c r="D16" i="6" s="1"/>
  <c r="B17" i="6"/>
  <c r="C17" i="6"/>
  <c r="D17" i="6"/>
  <c r="B18" i="6"/>
  <c r="C18" i="6"/>
  <c r="D18" i="6" s="1"/>
  <c r="B19" i="6"/>
  <c r="C19" i="6"/>
  <c r="D19" i="6"/>
  <c r="B20" i="6"/>
  <c r="C20" i="6"/>
  <c r="D20" i="6" s="1"/>
  <c r="B21" i="6"/>
  <c r="C21" i="6"/>
  <c r="D21" i="6"/>
  <c r="D23" i="6"/>
  <c r="D24" i="6"/>
  <c r="D5" i="6" l="1"/>
  <c r="C22" i="6"/>
  <c r="D14" i="6"/>
  <c r="D6" i="6"/>
  <c r="B8" i="4"/>
  <c r="D21" i="4"/>
  <c r="C21" i="4"/>
  <c r="B21" i="4"/>
  <c r="E49" i="3"/>
  <c r="F47" i="3"/>
  <c r="E47" i="3"/>
  <c r="G47" i="3"/>
  <c r="G48" i="3"/>
  <c r="F48" i="3"/>
  <c r="E48" i="3"/>
  <c r="E37" i="1" l="1"/>
  <c r="F37" i="1"/>
  <c r="I95" i="2" l="1"/>
  <c r="H95" i="2"/>
  <c r="G104" i="2"/>
  <c r="I75" i="2"/>
  <c r="H64" i="1"/>
  <c r="G64" i="1"/>
  <c r="E65" i="1"/>
  <c r="F65" i="1"/>
  <c r="D65" i="1"/>
  <c r="H71" i="2" l="1"/>
  <c r="I71" i="2"/>
  <c r="F51" i="1" l="1"/>
  <c r="C16" i="4" l="1"/>
  <c r="B16" i="4"/>
  <c r="H100" i="2"/>
  <c r="I100" i="2"/>
  <c r="G100" i="2"/>
  <c r="C47" i="1"/>
  <c r="E21" i="5" l="1"/>
  <c r="E23" i="5"/>
  <c r="D32" i="1"/>
  <c r="E32" i="1"/>
  <c r="F32" i="1"/>
  <c r="C32" i="1"/>
  <c r="H33" i="1"/>
  <c r="H34" i="1"/>
  <c r="H35" i="1"/>
  <c r="G33" i="1"/>
  <c r="G34" i="1"/>
  <c r="G35" i="1"/>
  <c r="J135" i="2"/>
  <c r="J129" i="2"/>
  <c r="H32" i="1" l="1"/>
  <c r="G32" i="1"/>
  <c r="H29" i="2"/>
  <c r="I29" i="2"/>
  <c r="I62" i="2"/>
  <c r="H62" i="2"/>
  <c r="H61" i="2" s="1"/>
  <c r="J89" i="2"/>
  <c r="G44" i="2"/>
  <c r="J34" i="2"/>
  <c r="J35" i="2"/>
  <c r="J36" i="2"/>
  <c r="J32" i="2"/>
  <c r="G29" i="2"/>
  <c r="G75" i="2" l="1"/>
  <c r="H125" i="2" l="1"/>
  <c r="I125" i="2"/>
  <c r="H139" i="2"/>
  <c r="I139" i="2"/>
  <c r="H131" i="2"/>
  <c r="I131" i="2"/>
  <c r="J116" i="2"/>
  <c r="J112" i="2"/>
  <c r="J114" i="2"/>
  <c r="J108" i="2"/>
  <c r="J101" i="2"/>
  <c r="J102" i="2"/>
  <c r="J100" i="2" s="1"/>
  <c r="J103" i="2"/>
  <c r="H75" i="2"/>
  <c r="H78" i="2"/>
  <c r="I78" i="2"/>
  <c r="G78" i="2"/>
  <c r="H80" i="2"/>
  <c r="I80" i="2"/>
  <c r="G80" i="2"/>
  <c r="H82" i="2"/>
  <c r="I82" i="2"/>
  <c r="G82" i="2"/>
  <c r="H84" i="2"/>
  <c r="I84" i="2"/>
  <c r="G84" i="2"/>
  <c r="H88" i="2"/>
  <c r="I88" i="2"/>
  <c r="J94" i="2"/>
  <c r="J96" i="2"/>
  <c r="J93" i="2"/>
  <c r="J76" i="2"/>
  <c r="J75" i="2" s="1"/>
  <c r="J79" i="2"/>
  <c r="J78" i="2" s="1"/>
  <c r="J81" i="2"/>
  <c r="J80" i="2" s="1"/>
  <c r="J83" i="2"/>
  <c r="J82" i="2" s="1"/>
  <c r="J85" i="2"/>
  <c r="J84" i="2" s="1"/>
  <c r="J88" i="2" l="1"/>
  <c r="J74" i="2"/>
  <c r="J67" i="2"/>
  <c r="J64" i="2"/>
  <c r="J60" i="2"/>
  <c r="H59" i="2"/>
  <c r="I59" i="2"/>
  <c r="G59" i="2"/>
  <c r="J53" i="2"/>
  <c r="H53" i="2"/>
  <c r="I53" i="2"/>
  <c r="G53" i="2"/>
  <c r="H51" i="2"/>
  <c r="I51" i="2"/>
  <c r="J51" i="2"/>
  <c r="G51" i="2"/>
  <c r="H49" i="2"/>
  <c r="H48" i="2" l="1"/>
  <c r="J59" i="2"/>
  <c r="H113" i="2"/>
  <c r="I113" i="2"/>
  <c r="G113" i="2"/>
  <c r="H111" i="2"/>
  <c r="I111" i="2"/>
  <c r="G111" i="2"/>
  <c r="H109" i="2"/>
  <c r="I109" i="2"/>
  <c r="G109" i="2"/>
  <c r="H107" i="2"/>
  <c r="I107" i="2"/>
  <c r="G107" i="2"/>
  <c r="H105" i="2"/>
  <c r="I105" i="2"/>
  <c r="G105" i="2"/>
  <c r="J111" i="2" l="1"/>
  <c r="J107" i="2"/>
  <c r="J95" i="2"/>
  <c r="J109" i="2"/>
  <c r="J113" i="2"/>
  <c r="G66" i="2"/>
  <c r="H66" i="2"/>
  <c r="I66" i="2"/>
  <c r="J66" i="2" l="1"/>
  <c r="C18" i="4"/>
  <c r="B18" i="4"/>
  <c r="C12" i="4"/>
  <c r="B12" i="4"/>
  <c r="C10" i="4"/>
  <c r="B10" i="4"/>
  <c r="I91" i="2" l="1"/>
  <c r="I90" i="2" s="1"/>
  <c r="H73" i="2"/>
  <c r="I73" i="2"/>
  <c r="H115" i="2"/>
  <c r="H104" i="2" s="1"/>
  <c r="I115" i="2"/>
  <c r="I104" i="2" s="1"/>
  <c r="G115" i="2"/>
  <c r="H99" i="2"/>
  <c r="E37" i="3" s="1"/>
  <c r="G99" i="2"/>
  <c r="D37" i="3" s="1"/>
  <c r="G73" i="2"/>
  <c r="G63" i="1"/>
  <c r="H63" i="1"/>
  <c r="F39" i="1"/>
  <c r="E59" i="1"/>
  <c r="E58" i="1" s="1"/>
  <c r="F59" i="1"/>
  <c r="F58" i="1" s="1"/>
  <c r="D59" i="1"/>
  <c r="D58" i="1" s="1"/>
  <c r="D10" i="4"/>
  <c r="D12" i="4"/>
  <c r="D16" i="4"/>
  <c r="D18" i="4"/>
  <c r="D23" i="4"/>
  <c r="D24" i="4"/>
  <c r="H138" i="2"/>
  <c r="H137" i="2" s="1"/>
  <c r="E46" i="3" s="1"/>
  <c r="E45" i="3" s="1"/>
  <c r="I138" i="2"/>
  <c r="I137" i="2" s="1"/>
  <c r="I136" i="2" s="1"/>
  <c r="G139" i="2"/>
  <c r="G138" i="2" s="1"/>
  <c r="G137" i="2" s="1"/>
  <c r="J140" i="2"/>
  <c r="J141" i="2"/>
  <c r="J134" i="2"/>
  <c r="H133" i="2"/>
  <c r="H124" i="2" s="1"/>
  <c r="I133" i="2"/>
  <c r="I124" i="2" s="1"/>
  <c r="G133" i="2"/>
  <c r="J131" i="2"/>
  <c r="G131" i="2"/>
  <c r="G125" i="2"/>
  <c r="J126" i="2"/>
  <c r="J127" i="2"/>
  <c r="J128" i="2"/>
  <c r="J132" i="2"/>
  <c r="J119" i="2"/>
  <c r="J120" i="2"/>
  <c r="J121" i="2"/>
  <c r="H118" i="2"/>
  <c r="I118" i="2"/>
  <c r="G118" i="2"/>
  <c r="G117" i="2" s="1"/>
  <c r="D39" i="3" s="1"/>
  <c r="J106" i="2"/>
  <c r="H91" i="2"/>
  <c r="G91" i="2"/>
  <c r="J92" i="2"/>
  <c r="H87" i="2"/>
  <c r="I87" i="2"/>
  <c r="F43" i="3" s="1"/>
  <c r="G88" i="2"/>
  <c r="G87" i="2" s="1"/>
  <c r="J70" i="2"/>
  <c r="J72" i="2"/>
  <c r="G71" i="2"/>
  <c r="H69" i="2"/>
  <c r="H68" i="2" s="1"/>
  <c r="I69" i="2"/>
  <c r="I68" i="2" s="1"/>
  <c r="G69" i="2"/>
  <c r="G68" i="2" s="1"/>
  <c r="J63" i="2"/>
  <c r="E35" i="3"/>
  <c r="G62" i="2"/>
  <c r="G61" i="2" s="1"/>
  <c r="H57" i="2"/>
  <c r="H56" i="2" s="1"/>
  <c r="E34" i="3" s="1"/>
  <c r="I57" i="2"/>
  <c r="I56" i="2" s="1"/>
  <c r="F34" i="3" s="1"/>
  <c r="G57" i="2"/>
  <c r="G56" i="2" s="1"/>
  <c r="D34" i="3" s="1"/>
  <c r="J46" i="2"/>
  <c r="J50" i="2"/>
  <c r="J58" i="2"/>
  <c r="I49" i="2"/>
  <c r="I48" i="2" s="1"/>
  <c r="G49" i="2"/>
  <c r="J45" i="2"/>
  <c r="H44" i="2"/>
  <c r="H43" i="2" s="1"/>
  <c r="I44" i="2"/>
  <c r="F30" i="3" s="1"/>
  <c r="G43" i="2"/>
  <c r="J30" i="2"/>
  <c r="J31" i="2"/>
  <c r="J33" i="2"/>
  <c r="J40" i="2"/>
  <c r="J41" i="2"/>
  <c r="J42" i="2"/>
  <c r="H39" i="2"/>
  <c r="H38" i="2" s="1"/>
  <c r="H37" i="2" s="1"/>
  <c r="E28" i="3" s="1"/>
  <c r="I39" i="2"/>
  <c r="G39" i="2"/>
  <c r="G38" i="2" s="1"/>
  <c r="G37" i="2" s="1"/>
  <c r="D28" i="3" s="1"/>
  <c r="E26" i="3"/>
  <c r="F26" i="3"/>
  <c r="D26" i="3"/>
  <c r="J28" i="2"/>
  <c r="H27" i="2"/>
  <c r="H26" i="2" s="1"/>
  <c r="H25" i="2" s="1"/>
  <c r="E25" i="3" s="1"/>
  <c r="I27" i="2"/>
  <c r="G27" i="2"/>
  <c r="G26" i="2" s="1"/>
  <c r="G25" i="2" s="1"/>
  <c r="D25" i="3" s="1"/>
  <c r="H60" i="1"/>
  <c r="H61" i="1"/>
  <c r="H62" i="1"/>
  <c r="H65" i="1"/>
  <c r="H66" i="1"/>
  <c r="G60" i="1"/>
  <c r="G61" i="1"/>
  <c r="G62" i="1"/>
  <c r="G65" i="1"/>
  <c r="G66" i="1"/>
  <c r="C59" i="1"/>
  <c r="C58" i="1" s="1"/>
  <c r="H56" i="1"/>
  <c r="H57" i="1"/>
  <c r="G56" i="1"/>
  <c r="G57" i="1"/>
  <c r="D55" i="1"/>
  <c r="E55" i="1"/>
  <c r="F55" i="1"/>
  <c r="C55" i="1"/>
  <c r="H54" i="1"/>
  <c r="G54" i="1"/>
  <c r="D53" i="1"/>
  <c r="E53" i="1"/>
  <c r="F53" i="1"/>
  <c r="C53" i="1"/>
  <c r="H52" i="1"/>
  <c r="G52" i="1"/>
  <c r="D51" i="1"/>
  <c r="E51" i="1"/>
  <c r="C51" i="1"/>
  <c r="D48" i="1"/>
  <c r="E48" i="1"/>
  <c r="F48" i="1"/>
  <c r="C48" i="1"/>
  <c r="H49" i="1"/>
  <c r="H50" i="1"/>
  <c r="G49" i="1"/>
  <c r="G50" i="1"/>
  <c r="D45" i="1"/>
  <c r="E45" i="1"/>
  <c r="F45" i="1"/>
  <c r="C45" i="1"/>
  <c r="G43" i="1"/>
  <c r="H43" i="1"/>
  <c r="D42" i="1"/>
  <c r="E42" i="1"/>
  <c r="F42" i="1"/>
  <c r="C42" i="1"/>
  <c r="H40" i="1"/>
  <c r="H41" i="1"/>
  <c r="G40" i="1"/>
  <c r="G41" i="1"/>
  <c r="D39" i="1"/>
  <c r="E39" i="1"/>
  <c r="H39" i="1" s="1"/>
  <c r="C39" i="1"/>
  <c r="H38" i="1"/>
  <c r="G38" i="1"/>
  <c r="D37" i="1"/>
  <c r="F36" i="1"/>
  <c r="C37" i="1"/>
  <c r="H29" i="1"/>
  <c r="H30" i="1"/>
  <c r="H31" i="1"/>
  <c r="G29" i="1"/>
  <c r="G30" i="1"/>
  <c r="G31" i="1"/>
  <c r="F28" i="1"/>
  <c r="F27" i="1" s="1"/>
  <c r="D28" i="1"/>
  <c r="E28" i="1"/>
  <c r="E27" i="1" s="1"/>
  <c r="C28" i="1"/>
  <c r="C27" i="1" s="1"/>
  <c r="G124" i="2" l="1"/>
  <c r="G123" i="2" s="1"/>
  <c r="D41" i="3" s="1"/>
  <c r="E47" i="1"/>
  <c r="J73" i="2"/>
  <c r="F47" i="1"/>
  <c r="F26" i="1" s="1"/>
  <c r="D47" i="1"/>
  <c r="H45" i="1"/>
  <c r="H59" i="1"/>
  <c r="H42" i="1"/>
  <c r="G45" i="1"/>
  <c r="H53" i="1"/>
  <c r="H55" i="1"/>
  <c r="C7" i="4"/>
  <c r="G39" i="1"/>
  <c r="D27" i="1"/>
  <c r="G27" i="1" s="1"/>
  <c r="G28" i="1"/>
  <c r="J115" i="2"/>
  <c r="J104" i="2" s="1"/>
  <c r="G48" i="2"/>
  <c r="G47" i="2" s="1"/>
  <c r="I65" i="2"/>
  <c r="I99" i="2"/>
  <c r="G90" i="2"/>
  <c r="G86" i="2" s="1"/>
  <c r="D35" i="3"/>
  <c r="H117" i="2"/>
  <c r="E39" i="3" s="1"/>
  <c r="J118" i="2"/>
  <c r="G98" i="2"/>
  <c r="G97" i="2" s="1"/>
  <c r="H90" i="2"/>
  <c r="E44" i="3" s="1"/>
  <c r="J105" i="2"/>
  <c r="H86" i="2"/>
  <c r="J91" i="2"/>
  <c r="J90" i="2" s="1"/>
  <c r="F44" i="3"/>
  <c r="F42" i="3" s="1"/>
  <c r="C19" i="4" s="1"/>
  <c r="J49" i="2"/>
  <c r="J48" i="2" s="1"/>
  <c r="I123" i="2"/>
  <c r="J139" i="2"/>
  <c r="G26" i="3"/>
  <c r="F29" i="3"/>
  <c r="C11" i="4" s="1"/>
  <c r="I47" i="2"/>
  <c r="F32" i="3"/>
  <c r="D24" i="3"/>
  <c r="E24" i="3"/>
  <c r="B9" i="4" s="1"/>
  <c r="G136" i="2"/>
  <c r="D46" i="3"/>
  <c r="D45" i="3" s="1"/>
  <c r="B20" i="4"/>
  <c r="J69" i="2"/>
  <c r="D30" i="3"/>
  <c r="D29" i="3" s="1"/>
  <c r="E43" i="3"/>
  <c r="F46" i="3"/>
  <c r="G53" i="1"/>
  <c r="G55" i="1"/>
  <c r="E30" i="3"/>
  <c r="E29" i="3" s="1"/>
  <c r="B11" i="4" s="1"/>
  <c r="D32" i="3"/>
  <c r="D31" i="3" s="1"/>
  <c r="E33" i="3"/>
  <c r="B14" i="4" s="1"/>
  <c r="D43" i="3"/>
  <c r="J71" i="2"/>
  <c r="J125" i="2"/>
  <c r="J99" i="2"/>
  <c r="H136" i="2"/>
  <c r="J137" i="2"/>
  <c r="J138" i="2"/>
  <c r="J133" i="2"/>
  <c r="J87" i="2"/>
  <c r="J57" i="2"/>
  <c r="H55" i="2"/>
  <c r="J44" i="2"/>
  <c r="J39" i="2"/>
  <c r="J27" i="2"/>
  <c r="G55" i="2"/>
  <c r="G24" i="2"/>
  <c r="G51" i="1"/>
  <c r="H51" i="1"/>
  <c r="G48" i="1"/>
  <c r="H48" i="1"/>
  <c r="G42" i="1"/>
  <c r="E36" i="1"/>
  <c r="H36" i="1" s="1"/>
  <c r="H37" i="1"/>
  <c r="H27" i="1"/>
  <c r="H28" i="1"/>
  <c r="H58" i="1"/>
  <c r="G59" i="1"/>
  <c r="D36" i="1"/>
  <c r="G36" i="1" s="1"/>
  <c r="G37" i="1"/>
  <c r="C36" i="1"/>
  <c r="C26" i="1" s="1"/>
  <c r="J56" i="2"/>
  <c r="H24" i="2"/>
  <c r="I26" i="2"/>
  <c r="J29" i="2"/>
  <c r="I38" i="2"/>
  <c r="I43" i="2"/>
  <c r="J43" i="2" s="1"/>
  <c r="E32" i="3"/>
  <c r="E31" i="3" s="1"/>
  <c r="B13" i="4" s="1"/>
  <c r="J62" i="2"/>
  <c r="I61" i="2"/>
  <c r="J61" i="2" s="1"/>
  <c r="I117" i="2"/>
  <c r="F39" i="3" s="1"/>
  <c r="H47" i="1" l="1"/>
  <c r="J68" i="2"/>
  <c r="J124" i="2"/>
  <c r="G47" i="1"/>
  <c r="G26" i="1" s="1"/>
  <c r="F41" i="3"/>
  <c r="F40" i="3" s="1"/>
  <c r="I122" i="2"/>
  <c r="F38" i="3"/>
  <c r="F37" i="3"/>
  <c r="G37" i="3" s="1"/>
  <c r="H65" i="2"/>
  <c r="J65" i="2" s="1"/>
  <c r="E38" i="3"/>
  <c r="D38" i="3"/>
  <c r="D36" i="3" s="1"/>
  <c r="G65" i="2"/>
  <c r="G23" i="2" s="1"/>
  <c r="H26" i="1"/>
  <c r="D26" i="1"/>
  <c r="B6" i="4" s="1"/>
  <c r="E26" i="1"/>
  <c r="E67" i="1" s="1"/>
  <c r="C67" i="1"/>
  <c r="G122" i="2"/>
  <c r="E42" i="3"/>
  <c r="B19" i="4" s="1"/>
  <c r="D19" i="4" s="1"/>
  <c r="D44" i="3"/>
  <c r="D42" i="3" s="1"/>
  <c r="D33" i="3"/>
  <c r="J136" i="2"/>
  <c r="J117" i="2"/>
  <c r="D40" i="3"/>
  <c r="I86" i="2"/>
  <c r="J86" i="2" s="1"/>
  <c r="G44" i="3"/>
  <c r="G29" i="3"/>
  <c r="G58" i="1"/>
  <c r="B7" i="4"/>
  <c r="D7" i="4" s="1"/>
  <c r="H98" i="2"/>
  <c r="H97" i="2" s="1"/>
  <c r="F31" i="3"/>
  <c r="G32" i="3"/>
  <c r="G30" i="3"/>
  <c r="I55" i="2"/>
  <c r="F35" i="3"/>
  <c r="G35" i="3" s="1"/>
  <c r="F67" i="1"/>
  <c r="C6" i="4"/>
  <c r="H123" i="2"/>
  <c r="F45" i="3"/>
  <c r="G46" i="3"/>
  <c r="G34" i="3"/>
  <c r="G43" i="3"/>
  <c r="D11" i="4"/>
  <c r="I98" i="2"/>
  <c r="I97" i="2" s="1"/>
  <c r="H47" i="2"/>
  <c r="J47" i="2" s="1"/>
  <c r="I37" i="2"/>
  <c r="J38" i="2"/>
  <c r="J26" i="2"/>
  <c r="I25" i="2"/>
  <c r="F25" i="3" s="1"/>
  <c r="G42" i="3" l="1"/>
  <c r="E41" i="3"/>
  <c r="E40" i="3" s="1"/>
  <c r="B17" i="4" s="1"/>
  <c r="H122" i="2"/>
  <c r="G142" i="2"/>
  <c r="H67" i="1"/>
  <c r="D67" i="1"/>
  <c r="G67" i="1" s="1"/>
  <c r="E36" i="3"/>
  <c r="B15" i="4" s="1"/>
  <c r="G39" i="3"/>
  <c r="D49" i="3"/>
  <c r="J97" i="2"/>
  <c r="H23" i="2"/>
  <c r="F33" i="3"/>
  <c r="G33" i="3" s="1"/>
  <c r="J55" i="2"/>
  <c r="F36" i="3"/>
  <c r="C15" i="4" s="1"/>
  <c r="C17" i="4"/>
  <c r="D6" i="4"/>
  <c r="C5" i="4"/>
  <c r="G38" i="3"/>
  <c r="G25" i="3"/>
  <c r="J37" i="2"/>
  <c r="F28" i="3"/>
  <c r="G28" i="3" s="1"/>
  <c r="J98" i="2"/>
  <c r="C20" i="4"/>
  <c r="D20" i="4" s="1"/>
  <c r="G45" i="3"/>
  <c r="J122" i="2"/>
  <c r="J123" i="2"/>
  <c r="C13" i="4"/>
  <c r="D13" i="4" s="1"/>
  <c r="G31" i="3"/>
  <c r="B5" i="4"/>
  <c r="I24" i="2"/>
  <c r="I23" i="2" s="1"/>
  <c r="J25" i="2"/>
  <c r="D17" i="4" l="1"/>
  <c r="B22" i="4"/>
  <c r="G41" i="3"/>
  <c r="G40" i="3"/>
  <c r="D15" i="4"/>
  <c r="C14" i="4"/>
  <c r="D14" i="4" s="1"/>
  <c r="G36" i="3"/>
  <c r="F24" i="3"/>
  <c r="D5" i="4"/>
  <c r="H142" i="2"/>
  <c r="J24" i="2"/>
  <c r="C9" i="4" l="1"/>
  <c r="F49" i="3"/>
  <c r="G49" i="3" s="1"/>
  <c r="G24" i="3"/>
  <c r="J23" i="2"/>
  <c r="I142" i="2"/>
  <c r="J142" i="2" s="1"/>
  <c r="C8" i="4" l="1"/>
  <c r="D9" i="4"/>
  <c r="C22" i="4" l="1"/>
  <c r="D8" i="4"/>
</calcChain>
</file>

<file path=xl/sharedStrings.xml><?xml version="1.0" encoding="utf-8"?>
<sst xmlns="http://schemas.openxmlformats.org/spreadsheetml/2006/main" count="692" uniqueCount="306">
  <si>
    <t xml:space="preserve">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</si>
  <si>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</si>
  <si>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</si>
  <si>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</si>
  <si>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</si>
  <si>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</si>
  <si>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</si>
  <si>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</si>
  <si>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</si>
  <si>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</si>
  <si>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</si>
  <si>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</si>
  <si>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</si>
  <si>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</si>
  <si>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</si>
  <si>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</si>
  <si>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</si>
  <si>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</si>
  <si>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</si>
  <si>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</si>
  <si>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</si>
  <si>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</si>
  <si>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</si>
  <si>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</si>
  <si>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</si>
  <si>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</si>
  <si>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</si>
  <si>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</si>
  <si>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</si>
  <si>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</si>
  <si>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</si>
  <si>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</si>
  <si>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</si>
  <si>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</si>
  <si>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</si>
  <si>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</si>
  <si>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</si>
  <si>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</si>
  <si>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</si>
  <si>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</si>
  <si>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</si>
  <si>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</si>
  <si>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</si>
  <si>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</si>
  <si>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</si>
  <si>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</si>
  <si>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</si>
  <si>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</si>
  <si>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</si>
  <si>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</si>
  <si>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</si>
  <si>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</si>
  <si>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</si>
  <si>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</si>
  <si>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</si>
  <si>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</si>
  <si>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</si>
  <si>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</si>
  <si>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</si>
  <si>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</si>
  <si>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</si>
  <si>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</si>
  <si>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</si>
  <si>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</si>
  <si>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</si>
  <si>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</si>
  <si>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</si>
  <si>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</si>
  <si>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</si>
  <si>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</si>
  <si>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</si>
  <si>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</si>
  <si>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</si>
  <si>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</si>
  <si>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</si>
  <si>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</si>
  <si>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</si>
  <si>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</si>
  <si>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</si>
  <si>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</si>
  <si>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</si>
  <si>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</si>
  <si>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</si>
  <si>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</si>
  <si>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</si>
  <si>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Муниципальное казенное учреждение «Управление жилищно-коммунального хозяйства Русско-Буйловского сельского поселения»</t>
  </si>
  <si>
    <t>Коммунальное хозяйство</t>
  </si>
  <si>
    <t xml:space="preserve">Благоустройство </t>
  </si>
  <si>
    <t>Иные межбюджетные ассигнования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</si>
  <si>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</si>
  <si>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</si>
  <si>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Муниципальное учреждение культуры «Русско-Буйловское культурно-досуговое объединение»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</si>
  <si>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</si>
  <si>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</si>
  <si>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</si>
  <si>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</si>
  <si>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</si>
  <si>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</si>
  <si>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</si>
  <si>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r>
      <t xml:space="preserve">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4</t>
    </r>
  </si>
  <si>
    <t xml:space="preserve">                                                                                                   к постановлению администрации</t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</si>
  <si>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</si>
  <si>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</si>
  <si>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</si>
  <si>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</si>
  <si>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</si>
  <si>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органов исполнительной власти субъектов РФ, местных администраций</t>
  </si>
  <si>
    <t>Мобилизационная и вневойсковая подготовка</t>
  </si>
  <si>
    <t>Дорожное хозяйство (Дорожные фонды)</t>
  </si>
  <si>
    <t>Коммунальное хозяйства</t>
  </si>
  <si>
    <t>Другие вопросы во области жилищно-коммунального хозяйства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</si>
  <si>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</si>
  <si>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</si>
  <si>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</si>
  <si>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</si>
  <si>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</si>
  <si>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</si>
  <si>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</si>
  <si>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</si>
  <si>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</si>
  <si>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</si>
  <si>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</si>
  <si>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</si>
  <si>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</si>
  <si>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</si>
  <si>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</si>
  <si>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</si>
  <si>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</si>
  <si>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</si>
  <si>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</si>
  <si>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</si>
  <si>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</si>
  <si>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</si>
  <si>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</si>
  <si>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</si>
  <si>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</si>
  <si>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</si>
  <si>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</si>
  <si>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</si>
  <si>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</si>
  <si>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</si>
  <si>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</si>
  <si>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</si>
  <si>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</si>
  <si>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</si>
  <si>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</si>
  <si>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</si>
  <si>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</si>
  <si>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</si>
  <si>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</si>
  <si>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</si>
  <si>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</si>
  <si>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</si>
  <si>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</si>
  <si>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</si>
  <si>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</si>
  <si>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</si>
  <si>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</si>
  <si>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</si>
  <si>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</si>
  <si>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</si>
  <si>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 xml:space="preserve">                                               Приложение 2</t>
  </si>
  <si>
    <t xml:space="preserve">                                                                             к постановлению администрации</t>
  </si>
  <si>
    <t xml:space="preserve">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</si>
  <si>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</si>
  <si>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об утверждении отчета об исполнении</t>
  </si>
  <si>
    <t xml:space="preserve">                                                                     к постановлению администрации</t>
  </si>
  <si>
    <t xml:space="preserve">                                            Приложение  №3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</si>
  <si>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</si>
  <si>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</si>
  <si>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</si>
  <si>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</si>
  <si>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</si>
  <si>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</si>
  <si>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</si>
  <si>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</si>
  <si>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</si>
  <si>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0140059</t>
  </si>
  <si>
    <t>сельского поселения</t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</si>
  <si>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5</t>
    </r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</si>
  <si>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</si>
  <si>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</si>
  <si>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>12</t>
  </si>
  <si>
    <t>Обслуживание государственного и муниципального долга</t>
  </si>
  <si>
    <t>13</t>
  </si>
  <si>
    <t>Обслуживание  муниципального долга</t>
  </si>
  <si>
    <t>0110278610</t>
  </si>
  <si>
    <t>0110378610</t>
  </si>
  <si>
    <t>0110578610</t>
  </si>
  <si>
    <t>0110178670</t>
  </si>
  <si>
    <t>0120100590</t>
  </si>
  <si>
    <t>Мероприятия в сфере культуры в рамках основного мероприятия "Участие и организация праздничных мероприятий"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</si>
  <si>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0120464860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</si>
  <si>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</si>
  <si>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</si>
  <si>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</si>
  <si>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>Расходы на обеспечение деятельности (оказание услуг) муниципальных учреждений в рамках основного мероприятия "Повышение энергоэффективности в теплоснабжении" подпрограммы "Энергосбережение и повышение энергетической эффективности на территории Русско-Буйловского сельского поселения" муниципальной программы «Социально-экономическое развитие Русско-Буйловского сельского поселения"Закупка товаров, работ и услуг для гос., муниципальных нужд</t>
  </si>
  <si>
    <t>0170300590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</si>
  <si>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</si>
  <si>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</si>
  <si>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</si>
  <si>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</si>
  <si>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</si>
  <si>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</si>
  <si>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</si>
  <si>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</si>
  <si>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</si>
  <si>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</si>
  <si>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</si>
  <si>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</si>
  <si>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</si>
  <si>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</si>
  <si>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</si>
  <si>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</si>
  <si>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</si>
  <si>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</si>
  <si>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</si>
  <si>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</si>
  <si>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</si>
  <si>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Мероприятия по развитию сети автомобильных дорог общего пользования в рамках основного мероприятия "Сохранение и совершенствование сети автомобильных дорог местного значения" подпрограммы"Осуществление дорожной деятельности в отношении автомобильных дорог местного значения в границах Русско-Буйловского сельского поселения"" муниципальной программы "Социально-экономическое развитие Русско-Буйловского сельского поселения"</t>
  </si>
  <si>
    <t>0160171290</t>
  </si>
  <si>
    <t>0160271290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</si>
  <si>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</si>
  <si>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</si>
  <si>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</si>
  <si>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</si>
  <si>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</si>
  <si>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011017867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</si>
  <si>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</si>
  <si>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</si>
  <si>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</si>
  <si>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</si>
  <si>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</si>
  <si>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</si>
  <si>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>0130270470</t>
  </si>
  <si>
    <t xml:space="preserve">Расходы на доплату к пенсиям муниципальных служащих органов местного самоуправления Русско-Буйловского сельского поселения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</si>
  <si>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 xml:space="preserve">Мероприятия в области социальной политики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</si>
  <si>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>Расходы на оказание социальной помощи отдельным категориям граждан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</si>
  <si>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10</t>
  </si>
  <si>
    <t>0130270620</t>
  </si>
  <si>
    <t>Расходы на социальную поддержку членов семей военнослужащего, погибшего  в период прохождения военной службы в мирное время 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</si>
  <si>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0130270570</t>
  </si>
  <si>
    <t>Расходы на обеспечение деятельности (оказание услуг) муниципальных учреждений в рамках   основного мероприятия "Организация водоснабжения"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</si>
  <si>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</si>
  <si>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</si>
  <si>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</si>
  <si>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 xml:space="preserve">Расходы на уличное освещение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</si>
  <si>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</si>
  <si>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</si>
  <si>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</si>
  <si>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</si>
  <si>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</si>
  <si>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</si>
  <si>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>0160371290</t>
  </si>
  <si>
    <t xml:space="preserve">Мероприятия по развитию сети автомобильных дорог общего пользования  в рамках основного мероприятия " Содержание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</si>
  <si>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благоустройство  территории сельского поселения  в рамках основного мероприятия "Инвентаризация и паспортизация муниципальных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</si>
  <si>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"Сохранение и совершенствование сети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</si>
  <si>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0110378430</t>
  </si>
  <si>
    <t>0120570840</t>
  </si>
  <si>
    <t>01201S0140</t>
  </si>
  <si>
    <t>0120150140</t>
  </si>
  <si>
    <t>Мероприятия в сфере культуры в рамках основного мероприятия "Развитие туризма в сельском поселении"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</si>
  <si>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Реализация мероприятий федеральной целевой программы "Культура России (2012-2018 годы)" (софинансирование)  в рамках основного мероприятия "Культурно-досуговая деятельность и развитие народного творчества" подпрограммы "Развитие культуры  и спорта в  Русско-Буйловском сельском поселении" муниципальной программы «Социально-экономическое развитие Русско-Буйловского сельского поселения"  (Закупка товаров, работ и услуг для государственных (муниципальных) нужд)</t>
  </si>
  <si>
    <t>Реализация мероприятий федеральной целевой программы "Культура России (2012-2018 годы)" в рамках основного мероприятия "Культурно-досуговая деятельность и развитие народного творчества" подпрограммы "Развитие культуры  и спорта в  Русско-Буйловском сельском поселении" муниципальной программы «Социально-экономическое развитие Русско-Буйловского сельского поселения"  (Закупка товаров, работ и услуг для государственных (муниципальных) нужд)</t>
  </si>
  <si>
    <t>Бюджетные инвестиции</t>
  </si>
  <si>
    <t>сельского поселения                                                                                   В.В.Ворфоломеева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</si>
  <si>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</si>
  <si>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</si>
  <si>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сельского поселения                                                                              В.В.Ворфоломеева</t>
  </si>
  <si>
    <t>сельского поселения                                                                        В.В.Ворфоломеева</t>
  </si>
  <si>
    <t>В.В.Ворфоломеева</t>
  </si>
  <si>
    <t xml:space="preserve">                 Глава  Русско-Буйловского</t>
  </si>
  <si>
    <t>План на 2018  год</t>
  </si>
  <si>
    <t xml:space="preserve">Мероприятия по содержанию автомобильных дорог местного значения в рамках основного мероприятия "Содержание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</si>
  <si>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Глава Русско-Буйловского</t>
  </si>
  <si>
    <t>План на 2018 года</t>
  </si>
  <si>
    <t>План на 2018 год</t>
  </si>
  <si>
    <t>01103S8910</t>
  </si>
  <si>
    <t>Расходы на реализацию пооектов по поддержке местных инициатив на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</si>
  <si>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20249999100000151</t>
  </si>
  <si>
    <t>20204014100000151</t>
  </si>
  <si>
    <t>20229999100000151</t>
  </si>
  <si>
    <t>Прочие межбюджетные трансферты передаваемые бюджетам поселений</t>
  </si>
  <si>
    <t>0130227880</t>
  </si>
  <si>
    <t xml:space="preserve">                                                                                                   бюджета за 3 квартал 2018 года.</t>
  </si>
  <si>
    <t xml:space="preserve">                                                                        бюджета за 3 квартал 2018 г.</t>
  </si>
  <si>
    <t>за 3 квартал 2018 года</t>
  </si>
  <si>
    <t>Уточненный план на 3 квартал 2018 года</t>
  </si>
  <si>
    <t>Исполнено за 3 квартал 2018 года</t>
  </si>
  <si>
    <t>% исполнения к  уточненному плану на 3 квартал 2018 года</t>
  </si>
  <si>
    <t xml:space="preserve">                                                              От 28.11.2018 г. № 64 </t>
  </si>
  <si>
    <t xml:space="preserve">                                                              бюджета за 3 квартал 2018 г.</t>
  </si>
  <si>
    <t xml:space="preserve">                                                      От 28.11.2018 г. № 64</t>
  </si>
  <si>
    <t xml:space="preserve"> за 3 квартал 2018 г.</t>
  </si>
  <si>
    <t>Исполнено за 3 квартал 2018 год</t>
  </si>
  <si>
    <t>0130270490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</si>
  <si>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28.11.2018 г. №64</t>
    </r>
  </si>
  <si>
    <t xml:space="preserve"> за 3 квартал 2018 года по разделам и подразделам функциональной классификации расходов бюджетов Российской Федерации</t>
  </si>
  <si>
    <t>Обслуживание муниципального долга</t>
  </si>
  <si>
    <t>Обслущивание государственного и муниципального долга</t>
  </si>
  <si>
    <t>Численность муниципальных служащих за 3 квартал 2018 года</t>
  </si>
  <si>
    <t>Численность работников муниципальных учреждений за 3 квартал 2018 года</t>
  </si>
  <si>
    <t>РУССКО-БУЙЛОВСКОГО СЕЛЬСКОГО ПОСЕЛЕНИЯ ПАЛОВСКОГО МУНИЦИПАЛЬНОГО РАЙОНА ВОРОНЕЖСКОЙ ОБЛАСТИ ЗА 3 КВАРТАЛ 2018 ГОДА.</t>
  </si>
  <si>
    <t>Исполнено за 3 кв. 2018 г.</t>
  </si>
  <si>
    <t>Русско-Буйловского сельского поселения по кодам классификации источников финансирования дефицита бюджета за 3 квартал 2018 года.</t>
  </si>
  <si>
    <t>Исполнено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</si>
</sst>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textRotation="90" wrapText="1"/>
    </xf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Protection="1">
      <protection locked="0"/>
    </xf>
    <xf numFmtId="49" fontId="5" fillId="0" borderId="8" xfId="0" applyNumberFormat="1" applyFont="1" applyBorder="1" applyAlignment="1" applyProtection="1">
      <alignment vertical="top" wrapText="1"/>
      <protection locked="0"/>
    </xf>
    <xf numFmtId="49" fontId="3" fillId="0" borderId="8" xfId="0" applyNumberFormat="1" applyFont="1" applyBorder="1" applyAlignment="1" applyProtection="1">
      <alignment vertical="top" wrapText="1"/>
      <protection locked="0"/>
    </xf>
    <xf numFmtId="0" fontId="5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12" fillId="0" borderId="13" xfId="0" applyNumberFormat="1" applyFont="1" applyFill="1" applyBorder="1" applyAlignment="1">
      <alignment horizontal="left" wrapText="1"/>
    </xf>
    <xf numFmtId="0" fontId="12" fillId="0" borderId="13" xfId="0" applyFont="1" applyFill="1" applyBorder="1" applyAlignment="1">
      <alignment horizontal="left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3" fillId="0" borderId="13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4" xfId="0" applyNumberFormat="1" applyFont="1" applyBorder="1" applyAlignment="1" applyProtection="1">
      <alignment horizontal="center" vertical="top" wrapText="1"/>
      <protection locked="0"/>
    </xf>
    <xf numFmtId="49" fontId="3" fillId="0" borderId="4" xfId="0" applyNumberFormat="1" applyFont="1" applyBorder="1" applyAlignment="1">
      <alignment horizontal="center" vertical="top" wrapText="1"/>
    </xf>
    <xf numFmtId="0" fontId="13" fillId="0" borderId="14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 textRotation="90" wrapText="1"/>
    </xf>
    <xf numFmtId="0" fontId="8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2" fontId="9" fillId="0" borderId="2" xfId="0" applyNumberFormat="1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9" fontId="3" fillId="0" borderId="2" xfId="0" applyNumberFormat="1" applyFont="1" applyBorder="1" applyAlignment="1" applyProtection="1">
      <alignment vertical="top" wrapText="1"/>
      <protection locked="0"/>
    </xf>
    <xf numFmtId="49" fontId="3" fillId="0" borderId="4" xfId="0" applyNumberFormat="1" applyFont="1" applyBorder="1" applyAlignment="1" applyProtection="1">
      <alignment vertical="top" wrapText="1"/>
      <protection locked="0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0"/>
  <sheetViews>
    <sheetView topLeftCell="A64" workbookViewId="0">
      <selection activeCell="A7" sqref="A7"/>
    </sheetView>
  </sheetViews>
  <sheetFormatPr defaultRowHeight="15" x14ac:dyDescent="0.25"/>
  <cols>
    <col min="1" max="1" width="17.85546875" customWidth="1"/>
    <col min="2" max="2" width="29" customWidth="1"/>
    <col min="3" max="3" width="7.5703125" customWidth="1"/>
    <col min="4" max="4" width="6.85546875" customWidth="1"/>
    <col min="6" max="6" width="7.7109375" customWidth="1"/>
    <col min="7" max="7" width="9" customWidth="1"/>
    <col min="8" max="8" width="10" bestFit="1" customWidth="1"/>
  </cols>
  <sheetData>
    <row r="1" spans="1:9" x14ac:dyDescent="0.25">
      <c r="A1" s="137" t="s">
        <v>161</v>
      </c>
      <c r="B1" s="137"/>
      <c r="C1" s="137"/>
      <c r="D1" s="137"/>
      <c r="E1" s="137"/>
      <c r="F1" s="137"/>
      <c r="G1" s="137"/>
      <c r="H1" s="137"/>
      <c r="I1" s="137"/>
    </row>
    <row r="2" spans="1:9" x14ac:dyDescent="0.25">
      <c r="A2" s="137" t="s">
        <v>162</v>
      </c>
      <c r="B2" s="137"/>
      <c r="C2" s="137"/>
      <c r="D2" s="137"/>
      <c r="E2" s="137"/>
      <c r="F2" s="137"/>
      <c r="G2" s="137"/>
      <c r="H2" s="137"/>
      <c r="I2" s="137"/>
    </row>
    <row r="3" spans="1:9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</row>
    <row r="4" spans="1:9" x14ac:dyDescent="0.25">
      <c r="A4" s="137" t="s">
        <v>163</v>
      </c>
      <c r="B4" s="137"/>
      <c r="C4" s="137"/>
      <c r="D4" s="137"/>
      <c r="E4" s="137"/>
      <c r="F4" s="137"/>
      <c r="G4" s="137"/>
      <c r="H4" s="137"/>
      <c r="I4" s="137"/>
    </row>
    <row r="5" spans="1:9" x14ac:dyDescent="0.25">
      <c r="A5" s="137" t="s">
        <v>285</v>
      </c>
      <c r="B5" s="137"/>
      <c r="C5" s="137"/>
      <c r="D5" s="137"/>
      <c r="E5" s="137"/>
      <c r="F5" s="137"/>
      <c r="G5" s="137"/>
      <c r="H5" s="137"/>
      <c r="I5" s="137"/>
    </row>
    <row r="6" spans="1:9" x14ac:dyDescent="0.25">
      <c r="A6" s="137" t="s">
        <v>290</v>
      </c>
      <c r="B6" s="137"/>
      <c r="C6" s="137"/>
      <c r="D6" s="137"/>
      <c r="E6" s="137"/>
      <c r="F6" s="137"/>
      <c r="G6" s="137"/>
      <c r="H6" s="137"/>
      <c r="I6" s="137"/>
    </row>
    <row r="7" spans="1:9" ht="8.25" customHeight="1" x14ac:dyDescent="0.25">
      <c r="A7" s="2"/>
    </row>
    <row r="8" spans="1:9" ht="3" customHeight="1" x14ac:dyDescent="0.25">
      <c r="A8" s="3" t="s">
        <v>1</v>
      </c>
    </row>
    <row r="9" spans="1:9" hidden="1" x14ac:dyDescent="0.25">
      <c r="A9" s="2" t="s">
        <v>2</v>
      </c>
    </row>
    <row r="10" spans="1:9" ht="15.75" x14ac:dyDescent="0.25">
      <c r="A10" s="138" t="s">
        <v>3</v>
      </c>
      <c r="B10" s="138"/>
      <c r="C10" s="138"/>
      <c r="D10" s="138"/>
      <c r="E10" s="138"/>
      <c r="F10" s="138"/>
      <c r="G10" s="138"/>
      <c r="H10" s="138"/>
      <c r="I10" s="138"/>
    </row>
    <row r="11" spans="1:9" ht="15.75" x14ac:dyDescent="0.25">
      <c r="A11" s="138" t="s">
        <v>4</v>
      </c>
      <c r="B11" s="138"/>
      <c r="C11" s="138"/>
      <c r="D11" s="138"/>
      <c r="E11" s="138"/>
      <c r="F11" s="138"/>
      <c r="G11" s="138"/>
      <c r="H11" s="138"/>
      <c r="I11" s="138"/>
    </row>
    <row r="12" spans="1:9" ht="15.75" x14ac:dyDescent="0.25">
      <c r="A12" s="138" t="s">
        <v>286</v>
      </c>
      <c r="B12" s="138"/>
      <c r="C12" s="138"/>
      <c r="D12" s="138"/>
      <c r="E12" s="138"/>
      <c r="F12" s="138"/>
      <c r="G12" s="138"/>
      <c r="H12" s="138"/>
      <c r="I12" s="138"/>
    </row>
    <row r="13" spans="1:9" ht="16.5" thickBot="1" x14ac:dyDescent="0.3">
      <c r="A13" s="4"/>
    </row>
    <row r="14" spans="1:9" ht="65.25" customHeight="1" x14ac:dyDescent="0.25">
      <c r="A14" s="121" t="s">
        <v>5</v>
      </c>
      <c r="B14" s="121" t="s">
        <v>6</v>
      </c>
      <c r="C14" s="124" t="s">
        <v>272</v>
      </c>
      <c r="D14" s="125"/>
      <c r="E14" s="130" t="s">
        <v>287</v>
      </c>
      <c r="F14" s="130" t="s">
        <v>288</v>
      </c>
      <c r="G14" s="130" t="s">
        <v>7</v>
      </c>
      <c r="H14" s="130" t="s">
        <v>289</v>
      </c>
    </row>
    <row r="15" spans="1:9" x14ac:dyDescent="0.25">
      <c r="A15" s="122"/>
      <c r="B15" s="122"/>
      <c r="C15" s="126"/>
      <c r="D15" s="127"/>
      <c r="E15" s="131"/>
      <c r="F15" s="131"/>
      <c r="G15" s="131"/>
      <c r="H15" s="131"/>
    </row>
    <row r="16" spans="1:9" ht="9" customHeight="1" thickBot="1" x14ac:dyDescent="0.3">
      <c r="A16" s="122"/>
      <c r="B16" s="122"/>
      <c r="C16" s="126"/>
      <c r="D16" s="127"/>
      <c r="E16" s="131"/>
      <c r="F16" s="131"/>
      <c r="G16" s="131"/>
      <c r="H16" s="131"/>
    </row>
    <row r="17" spans="1:8" ht="15" hidden="1" customHeight="1" x14ac:dyDescent="0.25">
      <c r="A17" s="122"/>
      <c r="B17" s="122"/>
      <c r="C17" s="126"/>
      <c r="D17" s="127"/>
      <c r="E17" s="131"/>
      <c r="F17" s="131"/>
      <c r="G17" s="131"/>
      <c r="H17" s="131"/>
    </row>
    <row r="18" spans="1:8" ht="3" hidden="1" customHeight="1" thickBot="1" x14ac:dyDescent="0.3">
      <c r="A18" s="122"/>
      <c r="B18" s="122"/>
      <c r="C18" s="126"/>
      <c r="D18" s="127"/>
      <c r="E18" s="131"/>
      <c r="F18" s="131"/>
      <c r="G18" s="131"/>
      <c r="H18" s="131"/>
    </row>
    <row r="19" spans="1:8" ht="15.75" hidden="1" customHeight="1" thickBot="1" x14ac:dyDescent="0.3">
      <c r="A19" s="122"/>
      <c r="B19" s="122"/>
      <c r="C19" s="126"/>
      <c r="D19" s="127"/>
      <c r="E19" s="131"/>
      <c r="F19" s="131"/>
      <c r="G19" s="131"/>
      <c r="H19" s="131"/>
    </row>
    <row r="20" spans="1:8" ht="12" hidden="1" customHeight="1" thickBot="1" x14ac:dyDescent="0.3">
      <c r="A20" s="122"/>
      <c r="B20" s="122"/>
      <c r="C20" s="126"/>
      <c r="D20" s="127"/>
      <c r="E20" s="131"/>
      <c r="F20" s="131"/>
      <c r="G20" s="131"/>
      <c r="H20" s="131"/>
    </row>
    <row r="21" spans="1:8" ht="15.75" hidden="1" customHeight="1" thickBot="1" x14ac:dyDescent="0.3">
      <c r="A21" s="122"/>
      <c r="B21" s="122"/>
      <c r="C21" s="126"/>
      <c r="D21" s="127"/>
      <c r="E21" s="131"/>
      <c r="F21" s="131"/>
      <c r="G21" s="131"/>
      <c r="H21" s="131"/>
    </row>
    <row r="22" spans="1:8" ht="14.25" hidden="1" customHeight="1" thickBot="1" x14ac:dyDescent="0.3">
      <c r="A22" s="122"/>
      <c r="B22" s="122"/>
      <c r="C22" s="126"/>
      <c r="D22" s="127"/>
      <c r="E22" s="131"/>
      <c r="F22" s="131"/>
      <c r="G22" s="131"/>
      <c r="H22" s="131"/>
    </row>
    <row r="23" spans="1:8" ht="15.75" hidden="1" customHeight="1" thickBot="1" x14ac:dyDescent="0.3">
      <c r="A23" s="122"/>
      <c r="B23" s="122"/>
      <c r="C23" s="126"/>
      <c r="D23" s="127"/>
      <c r="E23" s="131"/>
      <c r="F23" s="131"/>
      <c r="G23" s="131"/>
      <c r="H23" s="131"/>
    </row>
    <row r="24" spans="1:8" ht="15.75" hidden="1" customHeight="1" thickBot="1" x14ac:dyDescent="0.3">
      <c r="A24" s="122"/>
      <c r="B24" s="122"/>
      <c r="C24" s="128"/>
      <c r="D24" s="129"/>
      <c r="E24" s="131"/>
      <c r="F24" s="131"/>
      <c r="G24" s="131"/>
      <c r="H24" s="131"/>
    </row>
    <row r="25" spans="1:8" ht="63" customHeight="1" thickBot="1" x14ac:dyDescent="0.3">
      <c r="A25" s="123"/>
      <c r="B25" s="123"/>
      <c r="C25" s="43" t="s">
        <v>8</v>
      </c>
      <c r="D25" s="86" t="s">
        <v>9</v>
      </c>
      <c r="E25" s="132"/>
      <c r="F25" s="132"/>
      <c r="G25" s="132"/>
      <c r="H25" s="132"/>
    </row>
    <row r="26" spans="1:8" ht="21" customHeight="1" thickBot="1" x14ac:dyDescent="0.3">
      <c r="A26" s="44">
        <v>1E+16</v>
      </c>
      <c r="B26" s="8" t="s">
        <v>10</v>
      </c>
      <c r="C26" s="9">
        <f>SUM(C27+C32+C36+C42+C47)</f>
        <v>14838.400000000001</v>
      </c>
      <c r="D26" s="9">
        <f t="shared" ref="D26:H26" si="0">SUM(D27+D32+D36+D42+D47)</f>
        <v>14851.400000000001</v>
      </c>
      <c r="E26" s="9">
        <f t="shared" si="0"/>
        <v>7089.2</v>
      </c>
      <c r="F26" s="9">
        <f t="shared" si="0"/>
        <v>7278.4</v>
      </c>
      <c r="G26" s="9" t="e">
        <f t="shared" si="0"/>
        <v>#DIV/0!</v>
      </c>
      <c r="H26" s="9" t="e">
        <f t="shared" si="0"/>
        <v>#DIV/0!</v>
      </c>
    </row>
    <row r="27" spans="1:8" ht="24" customHeight="1" thickBot="1" x14ac:dyDescent="0.3">
      <c r="A27" s="45">
        <v>1.01E+16</v>
      </c>
      <c r="B27" s="10" t="s">
        <v>11</v>
      </c>
      <c r="C27" s="11">
        <f>SUM(C28)</f>
        <v>182.1</v>
      </c>
      <c r="D27" s="13">
        <f t="shared" ref="D27:F27" si="1">SUM(D28)</f>
        <v>182.1</v>
      </c>
      <c r="E27" s="13">
        <f t="shared" si="1"/>
        <v>90</v>
      </c>
      <c r="F27" s="13">
        <f t="shared" si="1"/>
        <v>92.8</v>
      </c>
      <c r="G27" s="81">
        <f>SUM(F27/D27*100)</f>
        <v>50.961010433827568</v>
      </c>
      <c r="H27" s="82">
        <f>SUM(F27/E27*100)</f>
        <v>103.11111111111111</v>
      </c>
    </row>
    <row r="28" spans="1:8" ht="28.5" customHeight="1" thickBot="1" x14ac:dyDescent="0.3">
      <c r="A28" s="45">
        <v>1.01020000100001E+16</v>
      </c>
      <c r="B28" s="10" t="s">
        <v>12</v>
      </c>
      <c r="C28" s="11">
        <f>SUM(C29+C30+C31)</f>
        <v>182.1</v>
      </c>
      <c r="D28" s="13">
        <f t="shared" ref="D28:F28" si="2">SUM(D29+D30+D31)</f>
        <v>182.1</v>
      </c>
      <c r="E28" s="13">
        <f t="shared" si="2"/>
        <v>90</v>
      </c>
      <c r="F28" s="13">
        <f t="shared" si="2"/>
        <v>92.8</v>
      </c>
      <c r="G28" s="81">
        <f>SUM(F28/D28*100)</f>
        <v>50.961010433827568</v>
      </c>
      <c r="H28" s="82">
        <f>SUM(F28/E28*100)</f>
        <v>103.11111111111111</v>
      </c>
    </row>
    <row r="29" spans="1:8" ht="97.5" customHeight="1" thickBot="1" x14ac:dyDescent="0.3">
      <c r="A29" s="45">
        <v>1.01020201001001E+16</v>
      </c>
      <c r="B29" s="10" t="s">
        <v>13</v>
      </c>
      <c r="C29" s="11">
        <v>180.6</v>
      </c>
      <c r="D29" s="11">
        <v>181.1</v>
      </c>
      <c r="E29" s="11">
        <v>90</v>
      </c>
      <c r="F29" s="11">
        <v>92.8</v>
      </c>
      <c r="G29" s="81">
        <f t="shared" ref="G29:G35" si="3">SUM(F29/D29*100)</f>
        <v>51.242407509663167</v>
      </c>
      <c r="H29" s="82">
        <f t="shared" ref="H29:H35" si="4">SUM(F29/E29*100)</f>
        <v>103.11111111111111</v>
      </c>
    </row>
    <row r="30" spans="1:8" ht="60.75" thickBot="1" x14ac:dyDescent="0.3">
      <c r="A30" s="45">
        <v>1.01020300100001E+16</v>
      </c>
      <c r="B30" s="10" t="s">
        <v>14</v>
      </c>
      <c r="C30" s="11">
        <v>1</v>
      </c>
      <c r="D30" s="11">
        <v>1</v>
      </c>
      <c r="E30" s="11">
        <v>0</v>
      </c>
      <c r="F30" s="11">
        <v>0</v>
      </c>
      <c r="G30" s="81">
        <f t="shared" si="3"/>
        <v>0</v>
      </c>
      <c r="H30" s="82" t="e">
        <f t="shared" si="4"/>
        <v>#DIV/0!</v>
      </c>
    </row>
    <row r="31" spans="1:8" ht="108" customHeight="1" thickBot="1" x14ac:dyDescent="0.3">
      <c r="A31" s="45">
        <v>1.01020400100001E+16</v>
      </c>
      <c r="B31" s="10" t="s">
        <v>15</v>
      </c>
      <c r="C31" s="11">
        <v>0.5</v>
      </c>
      <c r="D31" s="11">
        <v>0</v>
      </c>
      <c r="E31" s="11">
        <v>0</v>
      </c>
      <c r="F31" s="11">
        <v>0</v>
      </c>
      <c r="G31" s="81" t="e">
        <f t="shared" si="3"/>
        <v>#DIV/0!</v>
      </c>
      <c r="H31" s="82" t="e">
        <f t="shared" si="4"/>
        <v>#DIV/0!</v>
      </c>
    </row>
    <row r="32" spans="1:8" ht="28.5" customHeight="1" thickBot="1" x14ac:dyDescent="0.3">
      <c r="A32" s="45">
        <v>1.05E+16</v>
      </c>
      <c r="B32" s="10" t="s">
        <v>16</v>
      </c>
      <c r="C32" s="11">
        <f>SUM(C34)</f>
        <v>7</v>
      </c>
      <c r="D32" s="109">
        <f t="shared" ref="D32:F32" si="5">SUM(D34)</f>
        <v>7</v>
      </c>
      <c r="E32" s="109">
        <f t="shared" si="5"/>
        <v>5.8</v>
      </c>
      <c r="F32" s="109">
        <f t="shared" si="5"/>
        <v>6</v>
      </c>
      <c r="G32" s="81">
        <f t="shared" si="3"/>
        <v>85.714285714285708</v>
      </c>
      <c r="H32" s="82">
        <f t="shared" si="4"/>
        <v>103.44827586206897</v>
      </c>
    </row>
    <row r="33" spans="1:8" ht="20.25" customHeight="1" thickBot="1" x14ac:dyDescent="0.3">
      <c r="A33" s="45">
        <v>1.05030000100001E+16</v>
      </c>
      <c r="B33" s="10" t="s">
        <v>17</v>
      </c>
      <c r="C33" s="11">
        <v>0</v>
      </c>
      <c r="D33" s="11">
        <v>0</v>
      </c>
      <c r="E33" s="11">
        <v>0</v>
      </c>
      <c r="F33" s="11">
        <v>0</v>
      </c>
      <c r="G33" s="81" t="e">
        <f t="shared" si="3"/>
        <v>#DIV/0!</v>
      </c>
      <c r="H33" s="82" t="e">
        <f t="shared" si="4"/>
        <v>#DIV/0!</v>
      </c>
    </row>
    <row r="34" spans="1:8" ht="23.25" customHeight="1" thickBot="1" x14ac:dyDescent="0.3">
      <c r="A34" s="45">
        <v>1.05030100100001E+16</v>
      </c>
      <c r="B34" s="10" t="s">
        <v>17</v>
      </c>
      <c r="C34" s="11">
        <v>7</v>
      </c>
      <c r="D34" s="11">
        <v>7</v>
      </c>
      <c r="E34" s="11">
        <v>5.8</v>
      </c>
      <c r="F34" s="11">
        <v>6</v>
      </c>
      <c r="G34" s="81">
        <f t="shared" si="3"/>
        <v>85.714285714285708</v>
      </c>
      <c r="H34" s="82">
        <f t="shared" si="4"/>
        <v>103.44827586206897</v>
      </c>
    </row>
    <row r="35" spans="1:8" ht="39.75" customHeight="1" thickBot="1" x14ac:dyDescent="0.3">
      <c r="A35" s="45">
        <v>1.05030200100001E+16</v>
      </c>
      <c r="B35" s="10" t="s">
        <v>18</v>
      </c>
      <c r="C35" s="11">
        <v>0</v>
      </c>
      <c r="D35" s="11">
        <v>0</v>
      </c>
      <c r="E35" s="11">
        <v>0</v>
      </c>
      <c r="F35" s="11">
        <v>0</v>
      </c>
      <c r="G35" s="81" t="e">
        <f t="shared" si="3"/>
        <v>#DIV/0!</v>
      </c>
      <c r="H35" s="82" t="e">
        <f t="shared" si="4"/>
        <v>#DIV/0!</v>
      </c>
    </row>
    <row r="36" spans="1:8" ht="21" customHeight="1" thickBot="1" x14ac:dyDescent="0.3">
      <c r="A36" s="44">
        <v>1.06E+16</v>
      </c>
      <c r="B36" s="8" t="s">
        <v>19</v>
      </c>
      <c r="C36" s="9">
        <f>SUM(C37+C39)</f>
        <v>12249.6</v>
      </c>
      <c r="D36" s="9">
        <f t="shared" ref="D36:F36" si="6">SUM(D37+D39)</f>
        <v>12249.6</v>
      </c>
      <c r="E36" s="9">
        <f t="shared" si="6"/>
        <v>5147.2</v>
      </c>
      <c r="F36" s="9">
        <f t="shared" si="6"/>
        <v>5265.8</v>
      </c>
      <c r="G36" s="83">
        <f>SUM(F36/D36*100)</f>
        <v>42.987526123301983</v>
      </c>
      <c r="H36" s="83">
        <f>SUM(F36/E36*100)</f>
        <v>102.30416537146409</v>
      </c>
    </row>
    <row r="37" spans="1:8" ht="21.75" customHeight="1" thickBot="1" x14ac:dyDescent="0.3">
      <c r="A37" s="45">
        <v>1.06010000000001E+16</v>
      </c>
      <c r="B37" s="10" t="s">
        <v>20</v>
      </c>
      <c r="C37" s="11">
        <f>SUM(C38)</f>
        <v>153</v>
      </c>
      <c r="D37" s="13">
        <f t="shared" ref="D37:F37" si="7">SUM(D38)</f>
        <v>153</v>
      </c>
      <c r="E37" s="13">
        <f t="shared" si="7"/>
        <v>13</v>
      </c>
      <c r="F37" s="13">
        <f t="shared" si="7"/>
        <v>13.4</v>
      </c>
      <c r="G37" s="82">
        <f>SUM(F37/D37*100)</f>
        <v>8.7581699346405237</v>
      </c>
      <c r="H37" s="82">
        <f>SUM(F37/E37*100)</f>
        <v>103.07692307692309</v>
      </c>
    </row>
    <row r="38" spans="1:8" ht="53.25" customHeight="1" thickBot="1" x14ac:dyDescent="0.3">
      <c r="A38" s="45">
        <v>1.06010301000001E+16</v>
      </c>
      <c r="B38" s="10" t="s">
        <v>21</v>
      </c>
      <c r="C38" s="11">
        <v>153</v>
      </c>
      <c r="D38" s="11">
        <v>153</v>
      </c>
      <c r="E38" s="11">
        <v>13</v>
      </c>
      <c r="F38" s="11">
        <v>13.4</v>
      </c>
      <c r="G38" s="82">
        <f t="shared" ref="G38" si="8">SUM(F38/D38*100)</f>
        <v>8.7581699346405237</v>
      </c>
      <c r="H38" s="82">
        <f t="shared" ref="H38" si="9">SUM(F38/E38*100)</f>
        <v>103.07692307692309</v>
      </c>
    </row>
    <row r="39" spans="1:8" ht="15.75" thickBot="1" x14ac:dyDescent="0.3">
      <c r="A39" s="45">
        <v>1.0606E+16</v>
      </c>
      <c r="B39" s="10" t="s">
        <v>22</v>
      </c>
      <c r="C39" s="11">
        <f>SUM(C40+C41)</f>
        <v>12096.6</v>
      </c>
      <c r="D39" s="13">
        <f t="shared" ref="D39:F39" si="10">SUM(D40+D41)</f>
        <v>12096.6</v>
      </c>
      <c r="E39" s="13">
        <f t="shared" si="10"/>
        <v>5134.2</v>
      </c>
      <c r="F39" s="79">
        <f t="shared" si="10"/>
        <v>5252.4000000000005</v>
      </c>
      <c r="G39" s="82">
        <f>SUM(F39/D39*100)</f>
        <v>43.420465254699671</v>
      </c>
      <c r="H39" s="82">
        <f>SUM(F39/E39*100)</f>
        <v>102.30220871800866</v>
      </c>
    </row>
    <row r="40" spans="1:8" ht="42" customHeight="1" thickBot="1" x14ac:dyDescent="0.3">
      <c r="A40" s="45">
        <v>1.06060331000001E+16</v>
      </c>
      <c r="B40" s="10" t="s">
        <v>180</v>
      </c>
      <c r="C40" s="11">
        <v>10826.6</v>
      </c>
      <c r="D40" s="11">
        <v>10826.6</v>
      </c>
      <c r="E40" s="11">
        <v>5068.2</v>
      </c>
      <c r="F40" s="11">
        <v>5184.8</v>
      </c>
      <c r="G40" s="82">
        <f t="shared" ref="G40:G41" si="11">SUM(F40/D40*100)</f>
        <v>47.889457447398073</v>
      </c>
      <c r="H40" s="82">
        <f t="shared" ref="H40:H41" si="12">SUM(F40/E40*100)</f>
        <v>102.30061954934691</v>
      </c>
    </row>
    <row r="41" spans="1:8" ht="45" customHeight="1" thickBot="1" x14ac:dyDescent="0.3">
      <c r="A41" s="45">
        <v>1.06060431000001E+16</v>
      </c>
      <c r="B41" s="10" t="s">
        <v>181</v>
      </c>
      <c r="C41" s="11">
        <v>1270</v>
      </c>
      <c r="D41" s="11">
        <v>1270</v>
      </c>
      <c r="E41" s="11">
        <v>66</v>
      </c>
      <c r="F41" s="11">
        <v>67.599999999999994</v>
      </c>
      <c r="G41" s="82">
        <f t="shared" si="11"/>
        <v>5.3228346456692908</v>
      </c>
      <c r="H41" s="82">
        <f t="shared" si="12"/>
        <v>102.42424242424242</v>
      </c>
    </row>
    <row r="42" spans="1:8" ht="19.5" customHeight="1" thickBot="1" x14ac:dyDescent="0.3">
      <c r="A42" s="44">
        <v>1.08E+16</v>
      </c>
      <c r="B42" s="8" t="s">
        <v>23</v>
      </c>
      <c r="C42" s="9">
        <f>SUM(C43)</f>
        <v>20</v>
      </c>
      <c r="D42" s="9">
        <f t="shared" ref="D42:F42" si="13">SUM(D43)</f>
        <v>20</v>
      </c>
      <c r="E42" s="9">
        <f t="shared" si="13"/>
        <v>12</v>
      </c>
      <c r="F42" s="9">
        <f t="shared" si="13"/>
        <v>12.2</v>
      </c>
      <c r="G42" s="83">
        <f>SUM(F42/D42*100)</f>
        <v>61</v>
      </c>
      <c r="H42" s="85">
        <f>SUM(F42/E42*100)</f>
        <v>101.66666666666666</v>
      </c>
    </row>
    <row r="43" spans="1:8" ht="90" customHeight="1" thickBot="1" x14ac:dyDescent="0.3">
      <c r="A43" s="45">
        <v>1.08040200100001E+16</v>
      </c>
      <c r="B43" s="10" t="s">
        <v>24</v>
      </c>
      <c r="C43" s="11">
        <v>20</v>
      </c>
      <c r="D43" s="11">
        <v>20</v>
      </c>
      <c r="E43" s="11">
        <v>12</v>
      </c>
      <c r="F43" s="11">
        <v>12.2</v>
      </c>
      <c r="G43" s="82">
        <f>SUM(F43/D43*100)</f>
        <v>61</v>
      </c>
      <c r="H43" s="84">
        <f>SUM(F43/E43*100)</f>
        <v>101.66666666666666</v>
      </c>
    </row>
    <row r="44" spans="1:8" ht="64.5" customHeight="1" thickBot="1" x14ac:dyDescent="0.3">
      <c r="A44" s="45">
        <v>1.09E+16</v>
      </c>
      <c r="B44" s="10" t="s">
        <v>25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</row>
    <row r="45" spans="1:8" ht="24.75" customHeight="1" thickBot="1" x14ac:dyDescent="0.3">
      <c r="A45" s="45">
        <v>1.09040000000001E+16</v>
      </c>
      <c r="B45" s="10" t="s">
        <v>26</v>
      </c>
      <c r="C45" s="11">
        <f>SUM(C46)</f>
        <v>0</v>
      </c>
      <c r="D45" s="13">
        <f t="shared" ref="D45:F45" si="14">SUM(D46)</f>
        <v>0</v>
      </c>
      <c r="E45" s="13">
        <f t="shared" si="14"/>
        <v>0</v>
      </c>
      <c r="F45" s="13">
        <f t="shared" si="14"/>
        <v>0</v>
      </c>
      <c r="G45" s="11" t="e">
        <f>SUM(F45/D45*100)</f>
        <v>#DIV/0!</v>
      </c>
      <c r="H45" s="11" t="e">
        <f>SUM(F45/E45*100)</f>
        <v>#DIV/0!</v>
      </c>
    </row>
    <row r="46" spans="1:8" ht="51.75" customHeight="1" thickBot="1" x14ac:dyDescent="0.3">
      <c r="A46" s="45">
        <v>1.09040500300001E+16</v>
      </c>
      <c r="B46" s="10" t="s">
        <v>27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</row>
    <row r="47" spans="1:8" ht="23.25" customHeight="1" thickBot="1" x14ac:dyDescent="0.3">
      <c r="A47" s="45"/>
      <c r="B47" s="9" t="s">
        <v>28</v>
      </c>
      <c r="C47" s="11">
        <f>SUM(C48+C51+C53+C55)</f>
        <v>2379.6999999999998</v>
      </c>
      <c r="D47" s="111">
        <f t="shared" ref="D47:H47" si="15">SUM(D48+D51+D53+D55)</f>
        <v>2392.6999999999998</v>
      </c>
      <c r="E47" s="111">
        <f t="shared" si="15"/>
        <v>1834.2</v>
      </c>
      <c r="F47" s="111">
        <f t="shared" si="15"/>
        <v>1901.6</v>
      </c>
      <c r="G47" s="111" t="e">
        <f t="shared" si="15"/>
        <v>#DIV/0!</v>
      </c>
      <c r="H47" s="111" t="e">
        <f t="shared" si="15"/>
        <v>#DIV/0!</v>
      </c>
    </row>
    <row r="48" spans="1:8" ht="64.5" customHeight="1" thickBot="1" x14ac:dyDescent="0.3">
      <c r="A48" s="45">
        <v>1.11E+16</v>
      </c>
      <c r="B48" s="10" t="s">
        <v>29</v>
      </c>
      <c r="C48" s="11">
        <f>SUM(C49+C50)</f>
        <v>410.4</v>
      </c>
      <c r="D48" s="13">
        <f t="shared" ref="D48:F48" si="16">SUM(D49+D50)</f>
        <v>410.4</v>
      </c>
      <c r="E48" s="13">
        <f t="shared" si="16"/>
        <v>330.2</v>
      </c>
      <c r="F48" s="13">
        <f t="shared" si="16"/>
        <v>337.5</v>
      </c>
      <c r="G48" s="82">
        <f t="shared" ref="G48:G50" si="17">SUM(F48/D48*100)</f>
        <v>82.236842105263165</v>
      </c>
      <c r="H48" s="82">
        <f t="shared" ref="H48:H50" si="18">SUM(F48/E48*100)</f>
        <v>102.21078134463961</v>
      </c>
    </row>
    <row r="49" spans="1:8" ht="116.25" customHeight="1" thickBot="1" x14ac:dyDescent="0.3">
      <c r="A49" s="45">
        <v>1110502510000120</v>
      </c>
      <c r="B49" s="110" t="s">
        <v>266</v>
      </c>
      <c r="C49" s="11">
        <v>182.2</v>
      </c>
      <c r="D49" s="11">
        <v>182.2</v>
      </c>
      <c r="E49" s="11">
        <v>135.19999999999999</v>
      </c>
      <c r="F49" s="11">
        <v>138.4</v>
      </c>
      <c r="G49" s="82">
        <f t="shared" si="17"/>
        <v>75.960482985729968</v>
      </c>
      <c r="H49" s="82">
        <f t="shared" si="18"/>
        <v>102.36686390532546</v>
      </c>
    </row>
    <row r="50" spans="1:8" ht="88.5" customHeight="1" thickBot="1" x14ac:dyDescent="0.3">
      <c r="A50" s="45">
        <v>1.11050351000001E+16</v>
      </c>
      <c r="B50" s="10" t="s">
        <v>30</v>
      </c>
      <c r="C50" s="11">
        <v>228.2</v>
      </c>
      <c r="D50" s="10">
        <v>228.2</v>
      </c>
      <c r="E50" s="11">
        <v>195</v>
      </c>
      <c r="F50" s="11">
        <v>199.1</v>
      </c>
      <c r="G50" s="82">
        <f t="shared" si="17"/>
        <v>87.24802804557406</v>
      </c>
      <c r="H50" s="82">
        <f t="shared" si="18"/>
        <v>102.1025641025641</v>
      </c>
    </row>
    <row r="51" spans="1:8" ht="50.25" customHeight="1" thickBot="1" x14ac:dyDescent="0.3">
      <c r="A51" s="44">
        <v>1.13E+16</v>
      </c>
      <c r="B51" s="8" t="s">
        <v>31</v>
      </c>
      <c r="C51" s="9">
        <f>SUM(C52)</f>
        <v>1968.3</v>
      </c>
      <c r="D51" s="9">
        <f t="shared" ref="D51:F51" si="19">SUM(D52)</f>
        <v>1968.3</v>
      </c>
      <c r="E51" s="9">
        <f t="shared" si="19"/>
        <v>1490</v>
      </c>
      <c r="F51" s="9">
        <f t="shared" si="19"/>
        <v>1547.1</v>
      </c>
      <c r="G51" s="83">
        <f>SUM(F51/D51*100)</f>
        <v>78.600823045267489</v>
      </c>
      <c r="H51" s="83">
        <f>SUM(F51/E51*100)</f>
        <v>103.83221476510067</v>
      </c>
    </row>
    <row r="52" spans="1:8" ht="41.25" customHeight="1" thickBot="1" x14ac:dyDescent="0.3">
      <c r="A52" s="45">
        <v>1.13019951000001E+16</v>
      </c>
      <c r="B52" s="10" t="s">
        <v>32</v>
      </c>
      <c r="C52" s="11">
        <v>1968.3</v>
      </c>
      <c r="D52" s="11">
        <v>1968.3</v>
      </c>
      <c r="E52" s="11">
        <v>1490</v>
      </c>
      <c r="F52" s="11">
        <v>1547.1</v>
      </c>
      <c r="G52" s="82">
        <f>SUM(F52/D52*100)</f>
        <v>78.600823045267489</v>
      </c>
      <c r="H52" s="82">
        <f>SUM(F52/E52*100)</f>
        <v>103.83221476510067</v>
      </c>
    </row>
    <row r="53" spans="1:8" ht="39" customHeight="1" thickBot="1" x14ac:dyDescent="0.3">
      <c r="A53" s="45">
        <v>1.14E+16</v>
      </c>
      <c r="B53" s="10" t="s">
        <v>33</v>
      </c>
      <c r="C53" s="11">
        <f>SUM(C54)</f>
        <v>0</v>
      </c>
      <c r="D53" s="13">
        <f t="shared" ref="D53:F53" si="20">SUM(D54)</f>
        <v>0</v>
      </c>
      <c r="E53" s="13">
        <f t="shared" si="20"/>
        <v>0</v>
      </c>
      <c r="F53" s="13">
        <f t="shared" si="20"/>
        <v>0</v>
      </c>
      <c r="G53" s="82" t="e">
        <f t="shared" ref="G53:G67" si="21">SUM(F53/D53*100)</f>
        <v>#DIV/0!</v>
      </c>
      <c r="H53" s="82" t="e">
        <f t="shared" ref="H53:H67" si="22">SUM(F53/E53*100)</f>
        <v>#DIV/0!</v>
      </c>
    </row>
    <row r="54" spans="1:8" ht="63" customHeight="1" thickBot="1" x14ac:dyDescent="0.3">
      <c r="A54" s="45">
        <v>1.14060131000004E+16</v>
      </c>
      <c r="B54" s="10" t="s">
        <v>34</v>
      </c>
      <c r="C54" s="11">
        <v>0</v>
      </c>
      <c r="D54" s="11">
        <v>0</v>
      </c>
      <c r="E54" s="11">
        <v>0</v>
      </c>
      <c r="F54" s="11">
        <v>0</v>
      </c>
      <c r="G54" s="82" t="e">
        <f t="shared" si="21"/>
        <v>#DIV/0!</v>
      </c>
      <c r="H54" s="82" t="e">
        <f t="shared" si="22"/>
        <v>#DIV/0!</v>
      </c>
    </row>
    <row r="55" spans="1:8" ht="28.5" customHeight="1" thickBot="1" x14ac:dyDescent="0.3">
      <c r="A55" s="45">
        <v>1.16E+16</v>
      </c>
      <c r="B55" s="10" t="s">
        <v>35</v>
      </c>
      <c r="C55" s="11">
        <f>SUM(C56)</f>
        <v>1</v>
      </c>
      <c r="D55" s="13">
        <f t="shared" ref="D55:F55" si="23">SUM(D56)</f>
        <v>14</v>
      </c>
      <c r="E55" s="13">
        <f t="shared" si="23"/>
        <v>14</v>
      </c>
      <c r="F55" s="13">
        <f t="shared" si="23"/>
        <v>17</v>
      </c>
      <c r="G55" s="82">
        <f t="shared" si="21"/>
        <v>121.42857142857142</v>
      </c>
      <c r="H55" s="82">
        <f t="shared" si="22"/>
        <v>121.42857142857142</v>
      </c>
    </row>
    <row r="56" spans="1:8" ht="50.25" customHeight="1" thickBot="1" x14ac:dyDescent="0.3">
      <c r="A56" s="45">
        <v>1.16900501000001E+16</v>
      </c>
      <c r="B56" s="10" t="s">
        <v>36</v>
      </c>
      <c r="C56" s="11">
        <v>1</v>
      </c>
      <c r="D56" s="11">
        <v>14</v>
      </c>
      <c r="E56" s="11">
        <v>14</v>
      </c>
      <c r="F56" s="11">
        <v>17</v>
      </c>
      <c r="G56" s="82">
        <f t="shared" si="21"/>
        <v>121.42857142857142</v>
      </c>
      <c r="H56" s="82">
        <f t="shared" si="22"/>
        <v>121.42857142857142</v>
      </c>
    </row>
    <row r="57" spans="1:8" ht="27.75" customHeight="1" thickBot="1" x14ac:dyDescent="0.3">
      <c r="A57" s="45">
        <v>1.17050501000001E+16</v>
      </c>
      <c r="B57" s="10" t="s">
        <v>37</v>
      </c>
      <c r="C57" s="11">
        <v>0</v>
      </c>
      <c r="D57" s="11">
        <v>0</v>
      </c>
      <c r="E57" s="11">
        <v>0</v>
      </c>
      <c r="F57" s="11">
        <v>0</v>
      </c>
      <c r="G57" s="82" t="e">
        <f t="shared" si="21"/>
        <v>#DIV/0!</v>
      </c>
      <c r="H57" s="82" t="e">
        <f t="shared" si="22"/>
        <v>#DIV/0!</v>
      </c>
    </row>
    <row r="58" spans="1:8" ht="33" customHeight="1" thickBot="1" x14ac:dyDescent="0.3">
      <c r="A58" s="45">
        <v>2E+16</v>
      </c>
      <c r="B58" s="9" t="s">
        <v>38</v>
      </c>
      <c r="C58" s="11">
        <f>SUM(C59+C65)</f>
        <v>706.80000000000007</v>
      </c>
      <c r="D58" s="13">
        <f>SUM(D59+D65+D64)</f>
        <v>1651.9</v>
      </c>
      <c r="E58" s="112">
        <f t="shared" ref="E58:F58" si="24">SUM(E59+E65+E64)</f>
        <v>1136.5</v>
      </c>
      <c r="F58" s="112">
        <f t="shared" si="24"/>
        <v>1136.5</v>
      </c>
      <c r="G58" s="82">
        <f t="shared" si="21"/>
        <v>68.799564138265026</v>
      </c>
      <c r="H58" s="82">
        <f t="shared" si="22"/>
        <v>100</v>
      </c>
    </row>
    <row r="59" spans="1:8" ht="42.75" customHeight="1" thickBot="1" x14ac:dyDescent="0.3">
      <c r="A59" s="45">
        <v>2.02E+16</v>
      </c>
      <c r="B59" s="10" t="s">
        <v>39</v>
      </c>
      <c r="C59" s="11">
        <f>SUM(C60+C61+C62)</f>
        <v>706.80000000000007</v>
      </c>
      <c r="D59" s="13">
        <f>SUM(D60+D61+D62+D63)</f>
        <v>1497.9</v>
      </c>
      <c r="E59" s="79">
        <f t="shared" ref="E59:F59" si="25">SUM(E60+E61+E62+E63)</f>
        <v>1082.5</v>
      </c>
      <c r="F59" s="79">
        <f t="shared" si="25"/>
        <v>1082.5</v>
      </c>
      <c r="G59" s="82">
        <f t="shared" si="21"/>
        <v>72.267841644969621</v>
      </c>
      <c r="H59" s="82">
        <f t="shared" si="22"/>
        <v>100</v>
      </c>
    </row>
    <row r="60" spans="1:8" ht="39" customHeight="1" thickBot="1" x14ac:dyDescent="0.3">
      <c r="A60" s="45">
        <v>2.02150011000001E+16</v>
      </c>
      <c r="B60" s="10" t="s">
        <v>40</v>
      </c>
      <c r="C60" s="11">
        <v>522.70000000000005</v>
      </c>
      <c r="D60" s="11">
        <v>623.1</v>
      </c>
      <c r="E60" s="11">
        <v>491.9</v>
      </c>
      <c r="F60" s="11">
        <v>491.9</v>
      </c>
      <c r="G60" s="82">
        <f t="shared" si="21"/>
        <v>78.943989728775463</v>
      </c>
      <c r="H60" s="82">
        <f t="shared" si="22"/>
        <v>100</v>
      </c>
    </row>
    <row r="61" spans="1:8" ht="18" customHeight="1" thickBot="1" x14ac:dyDescent="0.3">
      <c r="A61" s="114" t="s">
        <v>281</v>
      </c>
      <c r="B61" s="10" t="s">
        <v>41</v>
      </c>
      <c r="C61" s="11">
        <v>0</v>
      </c>
      <c r="D61" s="11">
        <v>560.79999999999995</v>
      </c>
      <c r="E61" s="11">
        <v>322.7</v>
      </c>
      <c r="F61" s="11">
        <v>322.7</v>
      </c>
      <c r="G61" s="82">
        <f t="shared" si="21"/>
        <v>57.54279600570613</v>
      </c>
      <c r="H61" s="82">
        <f t="shared" si="22"/>
        <v>100</v>
      </c>
    </row>
    <row r="62" spans="1:8" ht="51" customHeight="1" thickBot="1" x14ac:dyDescent="0.3">
      <c r="A62" s="45">
        <v>2.02351181000001E+16</v>
      </c>
      <c r="B62" s="10" t="s">
        <v>42</v>
      </c>
      <c r="C62" s="11">
        <v>184.1</v>
      </c>
      <c r="D62" s="11">
        <v>184.1</v>
      </c>
      <c r="E62" s="11">
        <v>138</v>
      </c>
      <c r="F62" s="11">
        <v>138</v>
      </c>
      <c r="G62" s="82">
        <f t="shared" si="21"/>
        <v>74.959261271048348</v>
      </c>
      <c r="H62" s="82">
        <f t="shared" si="22"/>
        <v>100</v>
      </c>
    </row>
    <row r="63" spans="1:8" ht="101.25" customHeight="1" thickBot="1" x14ac:dyDescent="0.3">
      <c r="A63" s="114" t="s">
        <v>280</v>
      </c>
      <c r="B63" s="110" t="s">
        <v>267</v>
      </c>
      <c r="C63" s="79"/>
      <c r="D63" s="79">
        <v>129.9</v>
      </c>
      <c r="E63" s="79">
        <v>129.9</v>
      </c>
      <c r="F63" s="79">
        <v>129.9</v>
      </c>
      <c r="G63" s="82">
        <f t="shared" si="21"/>
        <v>100</v>
      </c>
      <c r="H63" s="82">
        <f t="shared" si="22"/>
        <v>100</v>
      </c>
    </row>
    <row r="64" spans="1:8" ht="45" customHeight="1" thickBot="1" x14ac:dyDescent="0.3">
      <c r="A64" s="113" t="s">
        <v>279</v>
      </c>
      <c r="B64" s="115" t="s">
        <v>282</v>
      </c>
      <c r="C64" s="112"/>
      <c r="D64" s="112">
        <v>138</v>
      </c>
      <c r="E64" s="112">
        <v>38</v>
      </c>
      <c r="F64" s="112">
        <v>38</v>
      </c>
      <c r="G64" s="82">
        <f t="shared" si="21"/>
        <v>27.536231884057973</v>
      </c>
      <c r="H64" s="82">
        <f t="shared" si="22"/>
        <v>100</v>
      </c>
    </row>
    <row r="65" spans="1:8" ht="30" customHeight="1" thickBot="1" x14ac:dyDescent="0.3">
      <c r="A65" s="45">
        <v>2.07000000000001E+16</v>
      </c>
      <c r="B65" s="10" t="s">
        <v>43</v>
      </c>
      <c r="C65" s="11">
        <v>0</v>
      </c>
      <c r="D65" s="11">
        <f>D66</f>
        <v>16</v>
      </c>
      <c r="E65" s="112">
        <f t="shared" ref="E65:F65" si="26">E66</f>
        <v>16</v>
      </c>
      <c r="F65" s="112">
        <f t="shared" si="26"/>
        <v>16</v>
      </c>
      <c r="G65" s="82">
        <f t="shared" si="21"/>
        <v>100</v>
      </c>
      <c r="H65" s="82">
        <f t="shared" si="22"/>
        <v>100</v>
      </c>
    </row>
    <row r="66" spans="1:8" ht="28.5" customHeight="1" thickBot="1" x14ac:dyDescent="0.3">
      <c r="A66" s="45">
        <v>2.07050001000001E+16</v>
      </c>
      <c r="B66" s="10" t="s">
        <v>44</v>
      </c>
      <c r="C66" s="11">
        <v>0</v>
      </c>
      <c r="D66" s="11">
        <v>16</v>
      </c>
      <c r="E66" s="11">
        <v>16</v>
      </c>
      <c r="F66" s="11">
        <v>16</v>
      </c>
      <c r="G66" s="82">
        <f t="shared" si="21"/>
        <v>100</v>
      </c>
      <c r="H66" s="82">
        <f t="shared" si="22"/>
        <v>100</v>
      </c>
    </row>
    <row r="67" spans="1:8" ht="22.5" customHeight="1" thickBot="1" x14ac:dyDescent="0.3">
      <c r="A67" s="5"/>
      <c r="B67" s="8" t="s">
        <v>45</v>
      </c>
      <c r="C67" s="9">
        <f>SUM(C26+C58)</f>
        <v>15545.2</v>
      </c>
      <c r="D67" s="9">
        <f>SUM(D26+D58)</f>
        <v>16503.300000000003</v>
      </c>
      <c r="E67" s="9">
        <f>SUM(E26+E58)</f>
        <v>8225.7000000000007</v>
      </c>
      <c r="F67" s="83">
        <f>SUM(F26+F58)</f>
        <v>8414.9</v>
      </c>
      <c r="G67" s="82">
        <f t="shared" si="21"/>
        <v>50.989196100173892</v>
      </c>
      <c r="H67" s="82">
        <f t="shared" si="22"/>
        <v>102.30010819747861</v>
      </c>
    </row>
    <row r="68" spans="1:8" ht="15.75" x14ac:dyDescent="0.25">
      <c r="A68" s="4"/>
    </row>
    <row r="69" spans="1:8" ht="1.5" customHeight="1" x14ac:dyDescent="0.25">
      <c r="A69" s="4"/>
    </row>
    <row r="70" spans="1:8" ht="14.25" hidden="1" customHeight="1" x14ac:dyDescent="0.25">
      <c r="A70" s="4"/>
    </row>
    <row r="71" spans="1:8" ht="15.75" hidden="1" x14ac:dyDescent="0.25">
      <c r="A71" s="1"/>
    </row>
    <row r="72" spans="1:8" ht="1.5" customHeight="1" x14ac:dyDescent="0.25">
      <c r="A72" s="1"/>
    </row>
    <row r="73" spans="1:8" ht="8.25" hidden="1" customHeight="1" x14ac:dyDescent="0.25">
      <c r="A73" s="1"/>
    </row>
    <row r="74" spans="1:8" ht="15.75" hidden="1" x14ac:dyDescent="0.25">
      <c r="A74" s="1"/>
    </row>
    <row r="75" spans="1:8" ht="15.75" hidden="1" x14ac:dyDescent="0.25">
      <c r="A75" s="1"/>
    </row>
    <row r="76" spans="1:8" ht="15.75" x14ac:dyDescent="0.25">
      <c r="A76" s="72" t="s">
        <v>271</v>
      </c>
      <c r="B76" s="42"/>
    </row>
    <row r="77" spans="1:8" ht="15.75" x14ac:dyDescent="0.25">
      <c r="A77" s="72" t="s">
        <v>268</v>
      </c>
      <c r="B77" s="42"/>
    </row>
    <row r="78" spans="1:8" ht="15.75" x14ac:dyDescent="0.25">
      <c r="A78" s="1"/>
    </row>
    <row r="79" spans="1:8" ht="15.75" x14ac:dyDescent="0.25">
      <c r="A79" s="1"/>
    </row>
    <row r="80" spans="1:8" ht="15.75" x14ac:dyDescent="0.25">
      <c r="A80" s="1"/>
    </row>
    <row r="81" spans="1:1" ht="15.75" x14ac:dyDescent="0.25">
      <c r="A81" s="1"/>
    </row>
    <row r="82" spans="1:1" ht="15.75" x14ac:dyDescent="0.25">
      <c r="A82" s="1"/>
    </row>
    <row r="83" spans="1:1" ht="15.75" x14ac:dyDescent="0.25">
      <c r="A83" s="1"/>
    </row>
    <row r="84" spans="1:1" ht="15.75" x14ac:dyDescent="0.25">
      <c r="A84" s="1"/>
    </row>
    <row r="85" spans="1:1" ht="15.75" x14ac:dyDescent="0.25">
      <c r="A85" s="1"/>
    </row>
    <row r="86" spans="1:1" ht="15.75" x14ac:dyDescent="0.25">
      <c r="A86" s="1"/>
    </row>
    <row r="87" spans="1:1" ht="15.75" x14ac:dyDescent="0.25">
      <c r="A87" s="1"/>
    </row>
    <row r="88" spans="1:1" ht="15.75" x14ac:dyDescent="0.25">
      <c r="A88" s="1"/>
    </row>
    <row r="89" spans="1:1" ht="15.75" x14ac:dyDescent="0.25">
      <c r="A89" s="1"/>
    </row>
    <row r="90" spans="1:1" ht="15.75" x14ac:dyDescent="0.25">
      <c r="A90" s="1"/>
    </row>
    <row r="91" spans="1:1" ht="15.75" x14ac:dyDescent="0.25">
      <c r="A91" s="1"/>
    </row>
    <row r="92" spans="1:1" ht="1.5" customHeight="1" x14ac:dyDescent="0.25">
      <c r="A92" s="1"/>
    </row>
    <row r="93" spans="1:1" ht="15.75" hidden="1" x14ac:dyDescent="0.25">
      <c r="A93" s="1"/>
    </row>
    <row r="94" spans="1:1" ht="15.75" hidden="1" x14ac:dyDescent="0.25">
      <c r="A94" s="1"/>
    </row>
    <row r="95" spans="1:1" ht="15.75" hidden="1" x14ac:dyDescent="0.25">
      <c r="A95" s="1"/>
    </row>
    <row r="96" spans="1:1" ht="15.75" hidden="1" x14ac:dyDescent="0.25">
      <c r="A96" s="1"/>
    </row>
    <row r="97" spans="1:8" ht="15.75" hidden="1" x14ac:dyDescent="0.25">
      <c r="A97" s="1"/>
    </row>
    <row r="98" spans="1:8" ht="15.75" hidden="1" x14ac:dyDescent="0.25">
      <c r="A98" s="1"/>
    </row>
    <row r="99" spans="1:8" ht="15.75" hidden="1" x14ac:dyDescent="0.25">
      <c r="A99" s="1"/>
    </row>
    <row r="100" spans="1:8" ht="15.75" hidden="1" x14ac:dyDescent="0.25">
      <c r="A100" s="1"/>
    </row>
    <row r="101" spans="1:8" ht="15.75" hidden="1" x14ac:dyDescent="0.25">
      <c r="A101" s="1"/>
    </row>
    <row r="102" spans="1:8" ht="15.75" hidden="1" x14ac:dyDescent="0.25">
      <c r="A102" s="1"/>
    </row>
    <row r="103" spans="1:8" ht="15.75" hidden="1" x14ac:dyDescent="0.25">
      <c r="A103" s="1"/>
    </row>
    <row r="104" spans="1:8" ht="15.75" hidden="1" x14ac:dyDescent="0.25">
      <c r="A104" s="1"/>
    </row>
    <row r="105" spans="1:8" ht="2.25" customHeight="1" x14ac:dyDescent="0.25">
      <c r="A105" s="14" t="s">
        <v>46</v>
      </c>
    </row>
    <row r="106" spans="1:8" ht="4.5" customHeight="1" x14ac:dyDescent="0.25">
      <c r="A106" s="137"/>
      <c r="B106" s="137"/>
      <c r="C106" s="137"/>
      <c r="D106" s="137"/>
      <c r="E106" s="137"/>
      <c r="F106" s="137"/>
      <c r="G106" s="137"/>
      <c r="H106" s="137"/>
    </row>
    <row r="107" spans="1:8" hidden="1" x14ac:dyDescent="0.25">
      <c r="A107" s="137"/>
      <c r="B107" s="137"/>
      <c r="C107" s="137"/>
      <c r="D107" s="137"/>
      <c r="E107" s="137"/>
      <c r="F107" s="137"/>
      <c r="G107" s="137"/>
      <c r="H107" s="137"/>
    </row>
    <row r="108" spans="1:8" hidden="1" x14ac:dyDescent="0.25">
      <c r="A108" s="137"/>
      <c r="B108" s="137"/>
      <c r="C108" s="137"/>
      <c r="D108" s="137"/>
      <c r="E108" s="137"/>
      <c r="F108" s="137"/>
      <c r="G108" s="137"/>
      <c r="H108" s="137"/>
    </row>
    <row r="109" spans="1:8" hidden="1" x14ac:dyDescent="0.25">
      <c r="A109" s="137"/>
      <c r="B109" s="137"/>
      <c r="C109" s="137"/>
      <c r="D109" s="137"/>
      <c r="E109" s="137"/>
      <c r="F109" s="137"/>
      <c r="G109" s="137"/>
      <c r="H109" s="137"/>
    </row>
    <row r="110" spans="1:8" hidden="1" x14ac:dyDescent="0.25">
      <c r="A110" s="137"/>
      <c r="B110" s="137"/>
      <c r="C110" s="137"/>
      <c r="D110" s="137"/>
      <c r="E110" s="137"/>
      <c r="F110" s="137"/>
      <c r="G110" s="137"/>
      <c r="H110" s="137"/>
    </row>
    <row r="111" spans="1:8" hidden="1" x14ac:dyDescent="0.25">
      <c r="A111" s="137"/>
      <c r="B111" s="137"/>
      <c r="C111" s="137"/>
      <c r="D111" s="137"/>
      <c r="E111" s="137"/>
      <c r="F111" s="137"/>
      <c r="G111" s="137"/>
      <c r="H111" s="137"/>
    </row>
    <row r="112" spans="1:8" hidden="1" x14ac:dyDescent="0.25">
      <c r="A112" s="2"/>
    </row>
    <row r="113" spans="1:10" hidden="1" x14ac:dyDescent="0.25">
      <c r="A113" s="3"/>
    </row>
    <row r="114" spans="1:10" x14ac:dyDescent="0.25">
      <c r="A114" s="3"/>
    </row>
    <row r="115" spans="1:10" ht="15.75" x14ac:dyDescent="0.25">
      <c r="A115" s="138"/>
      <c r="B115" s="138"/>
      <c r="C115" s="138"/>
      <c r="D115" s="138"/>
      <c r="E115" s="138"/>
      <c r="F115" s="138"/>
      <c r="G115" s="138"/>
      <c r="H115" s="138"/>
    </row>
    <row r="116" spans="1:10" ht="15.75" x14ac:dyDescent="0.25">
      <c r="A116" s="138"/>
      <c r="B116" s="138"/>
      <c r="C116" s="138"/>
      <c r="D116" s="138"/>
      <c r="E116" s="138"/>
      <c r="F116" s="138"/>
      <c r="G116" s="138"/>
      <c r="H116" s="138"/>
    </row>
    <row r="117" spans="1:10" ht="15.75" x14ac:dyDescent="0.25">
      <c r="A117" s="138"/>
      <c r="B117" s="138"/>
      <c r="C117" s="138"/>
      <c r="D117" s="138"/>
      <c r="E117" s="138"/>
      <c r="F117" s="138"/>
      <c r="G117" s="138"/>
      <c r="H117" s="138"/>
    </row>
    <row r="118" spans="1:10" ht="15.75" x14ac:dyDescent="0.25">
      <c r="A118" s="138"/>
      <c r="B118" s="138"/>
      <c r="C118" s="138"/>
      <c r="D118" s="138"/>
      <c r="E118" s="138"/>
      <c r="F118" s="138"/>
      <c r="G118" s="138"/>
      <c r="H118" s="138"/>
    </row>
    <row r="119" spans="1:10" ht="15.75" x14ac:dyDescent="0.25">
      <c r="A119" s="138"/>
      <c r="B119" s="138"/>
      <c r="C119" s="138"/>
      <c r="D119" s="138"/>
      <c r="E119" s="138"/>
      <c r="F119" s="138"/>
      <c r="G119" s="138"/>
      <c r="H119" s="138"/>
    </row>
    <row r="120" spans="1:10" ht="15.75" x14ac:dyDescent="0.25">
      <c r="A120" s="4"/>
    </row>
    <row r="121" spans="1:10" ht="15.75" x14ac:dyDescent="0.25">
      <c r="A121" s="4"/>
    </row>
    <row r="122" spans="1:10" ht="51.75" customHeight="1" x14ac:dyDescent="0.25">
      <c r="A122" s="133"/>
      <c r="B122" s="133"/>
      <c r="C122" s="133"/>
      <c r="D122" s="133"/>
      <c r="E122" s="133"/>
      <c r="F122" s="133"/>
      <c r="G122" s="133"/>
      <c r="H122" s="133"/>
      <c r="I122" s="119"/>
      <c r="J122" s="119"/>
    </row>
    <row r="123" spans="1:10" x14ac:dyDescent="0.25">
      <c r="A123" s="133"/>
      <c r="B123" s="133"/>
      <c r="C123" s="133"/>
      <c r="D123" s="133"/>
      <c r="E123" s="133"/>
      <c r="F123" s="133"/>
      <c r="G123" s="133"/>
      <c r="H123" s="133"/>
      <c r="I123" s="119"/>
      <c r="J123" s="119"/>
    </row>
    <row r="124" spans="1:10" x14ac:dyDescent="0.25">
      <c r="A124" s="133"/>
      <c r="B124" s="133"/>
      <c r="C124" s="133"/>
      <c r="D124" s="133"/>
      <c r="E124" s="133"/>
      <c r="F124" s="133"/>
      <c r="G124" s="133"/>
      <c r="H124" s="133"/>
      <c r="I124" s="119"/>
      <c r="J124" s="119"/>
    </row>
    <row r="125" spans="1:10" x14ac:dyDescent="0.25">
      <c r="A125" s="133"/>
      <c r="B125" s="133"/>
      <c r="C125" s="133"/>
      <c r="D125" s="133"/>
      <c r="E125" s="133"/>
      <c r="F125" s="133"/>
      <c r="G125" s="133"/>
      <c r="H125" s="133"/>
      <c r="I125" s="119"/>
      <c r="J125" s="119"/>
    </row>
    <row r="126" spans="1:10" x14ac:dyDescent="0.25">
      <c r="A126" s="133"/>
      <c r="B126" s="133"/>
      <c r="C126" s="133"/>
      <c r="D126" s="133"/>
      <c r="E126" s="133"/>
      <c r="F126" s="133"/>
      <c r="G126" s="50"/>
      <c r="H126" s="50"/>
      <c r="I126" s="119"/>
      <c r="J126" s="119"/>
    </row>
    <row r="127" spans="1:10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</row>
    <row r="128" spans="1:10" ht="42" customHeight="1" x14ac:dyDescent="0.25">
      <c r="A128" s="52"/>
      <c r="B128" s="52"/>
      <c r="C128" s="52"/>
      <c r="D128" s="52"/>
      <c r="E128" s="52"/>
      <c r="F128" s="52"/>
      <c r="G128" s="52"/>
      <c r="H128" s="52"/>
      <c r="I128" s="52"/>
      <c r="J128" s="52"/>
    </row>
    <row r="129" spans="1:10" x14ac:dyDescent="0.25">
      <c r="A129" s="52"/>
      <c r="B129" s="52"/>
      <c r="C129" s="53"/>
      <c r="D129" s="52"/>
      <c r="E129" s="52"/>
      <c r="F129" s="52"/>
      <c r="G129" s="52"/>
      <c r="H129" s="52"/>
      <c r="I129" s="52"/>
      <c r="J129" s="52"/>
    </row>
    <row r="130" spans="1:10" x14ac:dyDescent="0.25">
      <c r="A130" s="54"/>
      <c r="B130" s="54"/>
      <c r="C130" s="55"/>
      <c r="D130" s="55"/>
      <c r="E130" s="54"/>
      <c r="F130" s="54"/>
      <c r="G130" s="54"/>
      <c r="H130" s="54"/>
      <c r="I130" s="54"/>
      <c r="J130" s="54"/>
    </row>
    <row r="131" spans="1:10" ht="37.5" customHeight="1" x14ac:dyDescent="0.25">
      <c r="A131" s="54"/>
      <c r="B131" s="54"/>
      <c r="C131" s="55"/>
      <c r="D131" s="55"/>
      <c r="E131" s="55"/>
      <c r="F131" s="54"/>
      <c r="G131" s="54"/>
      <c r="H131" s="54"/>
      <c r="I131" s="54"/>
      <c r="J131" s="54"/>
    </row>
    <row r="132" spans="1:10" x14ac:dyDescent="0.25">
      <c r="A132" s="54"/>
      <c r="B132" s="54"/>
      <c r="C132" s="55"/>
      <c r="D132" s="55"/>
      <c r="E132" s="55"/>
      <c r="F132" s="54"/>
      <c r="G132" s="54"/>
      <c r="H132" s="54"/>
      <c r="I132" s="54"/>
      <c r="J132" s="54"/>
    </row>
    <row r="133" spans="1:10" x14ac:dyDescent="0.25">
      <c r="A133" s="54"/>
      <c r="B133" s="54"/>
      <c r="C133" s="55"/>
      <c r="D133" s="55"/>
      <c r="E133" s="55"/>
      <c r="F133" s="54"/>
      <c r="G133" s="54"/>
      <c r="H133" s="54"/>
      <c r="I133" s="54"/>
      <c r="J133" s="54"/>
    </row>
    <row r="134" spans="1:10" x14ac:dyDescent="0.25">
      <c r="A134" s="54"/>
      <c r="B134" s="54"/>
      <c r="C134" s="55"/>
      <c r="D134" s="55"/>
      <c r="E134" s="55"/>
      <c r="F134" s="56"/>
      <c r="G134" s="54"/>
      <c r="H134" s="54"/>
      <c r="I134" s="54"/>
      <c r="J134" s="54"/>
    </row>
    <row r="135" spans="1:10" x14ac:dyDescent="0.25">
      <c r="A135" s="54"/>
      <c r="B135" s="54"/>
      <c r="C135" s="55"/>
      <c r="D135" s="55"/>
      <c r="E135" s="55"/>
      <c r="F135" s="54"/>
      <c r="G135" s="54"/>
      <c r="H135" s="54"/>
      <c r="I135" s="54"/>
      <c r="J135" s="54"/>
    </row>
    <row r="136" spans="1:10" x14ac:dyDescent="0.25">
      <c r="A136" s="54"/>
      <c r="B136" s="54"/>
      <c r="C136" s="55"/>
      <c r="D136" s="55"/>
      <c r="E136" s="55"/>
      <c r="F136" s="54"/>
      <c r="G136" s="54"/>
      <c r="H136" s="54"/>
      <c r="I136" s="54"/>
      <c r="J136" s="54"/>
    </row>
    <row r="137" spans="1:10" x14ac:dyDescent="0.25">
      <c r="A137" s="54"/>
      <c r="B137" s="54"/>
      <c r="C137" s="55"/>
      <c r="D137" s="55"/>
      <c r="E137" s="55"/>
      <c r="F137" s="54"/>
      <c r="G137" s="54"/>
      <c r="H137" s="54"/>
      <c r="I137" s="54"/>
      <c r="J137" s="54"/>
    </row>
    <row r="138" spans="1:10" x14ac:dyDescent="0.25">
      <c r="A138" s="54"/>
      <c r="B138" s="54"/>
      <c r="C138" s="55"/>
      <c r="D138" s="55"/>
      <c r="E138" s="55"/>
      <c r="F138" s="54"/>
      <c r="G138" s="54"/>
      <c r="H138" s="54"/>
      <c r="I138" s="54"/>
      <c r="J138" s="54"/>
    </row>
    <row r="139" spans="1:10" x14ac:dyDescent="0.25">
      <c r="A139" s="54"/>
      <c r="B139" s="54"/>
      <c r="C139" s="55"/>
      <c r="D139" s="55"/>
      <c r="E139" s="55"/>
      <c r="F139" s="56"/>
      <c r="G139" s="54"/>
      <c r="H139" s="54"/>
      <c r="I139" s="54"/>
      <c r="J139" s="54"/>
    </row>
    <row r="140" spans="1:10" ht="130.5" customHeight="1" x14ac:dyDescent="0.25">
      <c r="A140" s="54"/>
      <c r="B140" s="54"/>
      <c r="C140" s="55"/>
      <c r="D140" s="55"/>
      <c r="E140" s="55"/>
      <c r="F140" s="54"/>
      <c r="G140" s="54"/>
      <c r="H140" s="54"/>
      <c r="I140" s="54"/>
      <c r="J140" s="54"/>
    </row>
    <row r="141" spans="1:10" x14ac:dyDescent="0.25">
      <c r="A141" s="54"/>
      <c r="B141" s="54"/>
      <c r="C141" s="55"/>
      <c r="D141" s="55"/>
      <c r="E141" s="55"/>
      <c r="F141" s="54"/>
      <c r="G141" s="54"/>
      <c r="H141" s="54"/>
      <c r="I141" s="54"/>
      <c r="J141" s="54"/>
    </row>
    <row r="142" spans="1:10" x14ac:dyDescent="0.25">
      <c r="A142" s="54"/>
      <c r="B142" s="54"/>
      <c r="C142" s="55"/>
      <c r="D142" s="55"/>
      <c r="E142" s="55"/>
      <c r="F142" s="54"/>
      <c r="G142" s="54"/>
      <c r="H142" s="54"/>
      <c r="I142" s="54"/>
      <c r="J142" s="54"/>
    </row>
    <row r="143" spans="1:10" x14ac:dyDescent="0.25">
      <c r="A143" s="54"/>
      <c r="B143" s="54"/>
      <c r="C143" s="55"/>
      <c r="D143" s="55"/>
      <c r="E143" s="55"/>
      <c r="F143" s="54"/>
      <c r="G143" s="54"/>
      <c r="H143" s="54"/>
      <c r="I143" s="54"/>
      <c r="J143" s="54"/>
    </row>
    <row r="144" spans="1:10" x14ac:dyDescent="0.25">
      <c r="A144" s="52"/>
      <c r="B144" s="52"/>
      <c r="C144" s="53"/>
      <c r="D144" s="53"/>
      <c r="E144" s="52"/>
      <c r="F144" s="52"/>
      <c r="G144" s="52"/>
      <c r="H144" s="52"/>
      <c r="I144" s="52"/>
      <c r="J144" s="52"/>
    </row>
    <row r="145" spans="1:10" x14ac:dyDescent="0.25">
      <c r="A145" s="54"/>
      <c r="B145" s="54"/>
      <c r="C145" s="55"/>
      <c r="D145" s="55"/>
      <c r="E145" s="55"/>
      <c r="F145" s="54"/>
      <c r="G145" s="54"/>
      <c r="H145" s="54"/>
      <c r="I145" s="54"/>
      <c r="J145" s="54"/>
    </row>
    <row r="146" spans="1:10" x14ac:dyDescent="0.25">
      <c r="A146" s="54"/>
      <c r="B146" s="54"/>
      <c r="C146" s="55"/>
      <c r="D146" s="55"/>
      <c r="E146" s="55"/>
      <c r="F146" s="54"/>
      <c r="G146" s="54"/>
      <c r="H146" s="54"/>
      <c r="I146" s="54"/>
      <c r="J146" s="54"/>
    </row>
    <row r="147" spans="1:10" ht="42" customHeight="1" x14ac:dyDescent="0.25">
      <c r="A147" s="54"/>
      <c r="B147" s="54"/>
      <c r="C147" s="55"/>
      <c r="D147" s="55"/>
      <c r="E147" s="55"/>
      <c r="F147" s="54"/>
      <c r="G147" s="54"/>
      <c r="H147" s="54"/>
      <c r="I147" s="54"/>
      <c r="J147" s="54"/>
    </row>
    <row r="148" spans="1:10" x14ac:dyDescent="0.25">
      <c r="A148" s="52"/>
      <c r="B148" s="52"/>
      <c r="C148" s="53"/>
      <c r="D148" s="53"/>
      <c r="E148" s="52"/>
      <c r="F148" s="52"/>
      <c r="G148" s="52"/>
      <c r="H148" s="52"/>
      <c r="I148" s="52"/>
      <c r="J148" s="52"/>
    </row>
    <row r="149" spans="1:10" ht="63" customHeight="1" x14ac:dyDescent="0.25">
      <c r="A149" s="54"/>
      <c r="B149" s="54"/>
      <c r="C149" s="55"/>
      <c r="D149" s="55"/>
      <c r="E149" s="54"/>
      <c r="F149" s="54"/>
      <c r="G149" s="54"/>
      <c r="H149" s="54"/>
      <c r="I149" s="54"/>
      <c r="J149" s="54"/>
    </row>
    <row r="150" spans="1:10" x14ac:dyDescent="0.25">
      <c r="A150" s="57"/>
      <c r="B150" s="54"/>
      <c r="C150" s="55"/>
      <c r="D150" s="55"/>
      <c r="E150" s="55"/>
      <c r="F150" s="54"/>
      <c r="G150" s="54"/>
      <c r="H150" s="54"/>
      <c r="I150" s="54"/>
      <c r="J150" s="54"/>
    </row>
    <row r="151" spans="1:10" x14ac:dyDescent="0.25">
      <c r="A151" s="54"/>
      <c r="B151" s="54"/>
      <c r="C151" s="55"/>
      <c r="D151" s="55"/>
      <c r="E151" s="55"/>
      <c r="F151" s="54"/>
      <c r="G151" s="54"/>
      <c r="H151" s="54"/>
      <c r="I151" s="54"/>
      <c r="J151" s="54"/>
    </row>
    <row r="152" spans="1:10" x14ac:dyDescent="0.25">
      <c r="A152" s="52"/>
      <c r="B152" s="52"/>
      <c r="C152" s="53"/>
      <c r="D152" s="53"/>
      <c r="E152" s="52"/>
      <c r="F152" s="52"/>
      <c r="G152" s="52"/>
      <c r="H152" s="52"/>
      <c r="I152" s="52"/>
      <c r="J152" s="52"/>
    </row>
    <row r="153" spans="1:10" x14ac:dyDescent="0.25">
      <c r="A153" s="52"/>
      <c r="B153" s="52"/>
      <c r="C153" s="53"/>
      <c r="D153" s="53"/>
      <c r="E153" s="52"/>
      <c r="F153" s="52"/>
      <c r="G153" s="52"/>
      <c r="H153" s="52"/>
      <c r="I153" s="52"/>
      <c r="J153" s="52"/>
    </row>
    <row r="154" spans="1:10" ht="195" customHeight="1" x14ac:dyDescent="0.25">
      <c r="A154" s="57"/>
      <c r="B154" s="52"/>
      <c r="C154" s="55"/>
      <c r="D154" s="55"/>
      <c r="E154" s="55"/>
      <c r="F154" s="54"/>
      <c r="G154" s="54"/>
      <c r="H154" s="54"/>
      <c r="I154" s="54"/>
      <c r="J154" s="54"/>
    </row>
    <row r="155" spans="1:10" x14ac:dyDescent="0.25">
      <c r="A155" s="54"/>
      <c r="B155" s="52"/>
      <c r="C155" s="55"/>
      <c r="D155" s="55"/>
      <c r="E155" s="55"/>
      <c r="F155" s="54"/>
      <c r="G155" s="54"/>
      <c r="H155" s="54"/>
      <c r="I155" s="54"/>
      <c r="J155" s="54"/>
    </row>
    <row r="156" spans="1:10" x14ac:dyDescent="0.25">
      <c r="A156" s="54"/>
      <c r="B156" s="54"/>
      <c r="C156" s="53"/>
      <c r="D156" s="53"/>
      <c r="E156" s="52"/>
      <c r="F156" s="54"/>
      <c r="G156" s="54"/>
      <c r="H156" s="54"/>
      <c r="I156" s="54"/>
      <c r="J156" s="54"/>
    </row>
    <row r="157" spans="1:10" ht="171" customHeight="1" x14ac:dyDescent="0.25">
      <c r="A157" s="54"/>
      <c r="B157" s="54"/>
      <c r="C157" s="55"/>
      <c r="D157" s="55"/>
      <c r="E157" s="55"/>
      <c r="F157" s="54"/>
      <c r="G157" s="54"/>
      <c r="H157" s="54"/>
      <c r="I157" s="54"/>
      <c r="J157" s="54"/>
    </row>
    <row r="158" spans="1:10" x14ac:dyDescent="0.25">
      <c r="A158" s="54"/>
      <c r="B158" s="54"/>
      <c r="C158" s="55"/>
      <c r="D158" s="55"/>
      <c r="E158" s="55"/>
      <c r="F158" s="54"/>
      <c r="G158" s="54"/>
      <c r="H158" s="54"/>
      <c r="I158" s="54"/>
      <c r="J158" s="54"/>
    </row>
    <row r="159" spans="1:10" x14ac:dyDescent="0.25">
      <c r="A159" s="52"/>
      <c r="B159" s="52"/>
      <c r="C159" s="53"/>
      <c r="D159" s="58"/>
      <c r="E159" s="56"/>
      <c r="F159" s="56"/>
      <c r="G159" s="52"/>
      <c r="H159" s="52"/>
      <c r="I159" s="52"/>
      <c r="J159" s="52"/>
    </row>
    <row r="160" spans="1:10" x14ac:dyDescent="0.25">
      <c r="A160" s="52"/>
      <c r="B160" s="52"/>
      <c r="C160" s="53"/>
      <c r="D160" s="53"/>
      <c r="E160" s="56"/>
      <c r="F160" s="56"/>
      <c r="G160" s="52"/>
      <c r="H160" s="52"/>
      <c r="I160" s="52"/>
      <c r="J160" s="52"/>
    </row>
    <row r="161" spans="1:10" x14ac:dyDescent="0.25">
      <c r="A161" s="54"/>
      <c r="B161" s="54"/>
      <c r="C161" s="55"/>
      <c r="D161" s="55"/>
      <c r="E161" s="55"/>
      <c r="F161" s="56"/>
      <c r="G161" s="54"/>
      <c r="H161" s="54"/>
      <c r="I161" s="54"/>
      <c r="J161" s="54"/>
    </row>
    <row r="162" spans="1:10" x14ac:dyDescent="0.25">
      <c r="A162" s="54"/>
      <c r="B162" s="54"/>
      <c r="C162" s="55"/>
      <c r="D162" s="55"/>
      <c r="E162" s="55"/>
      <c r="F162" s="54"/>
      <c r="G162" s="54"/>
      <c r="H162" s="54"/>
      <c r="I162" s="54"/>
      <c r="J162" s="54"/>
    </row>
    <row r="163" spans="1:10" x14ac:dyDescent="0.25">
      <c r="A163" s="54"/>
      <c r="B163" s="54"/>
      <c r="C163" s="55"/>
      <c r="D163" s="55"/>
      <c r="E163" s="55"/>
      <c r="F163" s="56"/>
      <c r="G163" s="54"/>
      <c r="H163" s="54"/>
      <c r="I163" s="54"/>
      <c r="J163" s="54"/>
    </row>
    <row r="164" spans="1:10" x14ac:dyDescent="0.25">
      <c r="A164" s="54"/>
      <c r="B164" s="54"/>
      <c r="C164" s="55"/>
      <c r="D164" s="55"/>
      <c r="E164" s="55"/>
      <c r="F164" s="54"/>
      <c r="G164" s="54"/>
      <c r="H164" s="54"/>
      <c r="I164" s="54"/>
      <c r="J164" s="54"/>
    </row>
    <row r="165" spans="1:10" x14ac:dyDescent="0.25">
      <c r="A165" s="54"/>
      <c r="B165" s="54"/>
      <c r="C165" s="55"/>
      <c r="D165" s="55"/>
      <c r="E165" s="55"/>
      <c r="F165" s="54"/>
      <c r="G165" s="54"/>
      <c r="H165" s="54"/>
      <c r="I165" s="54"/>
      <c r="J165" s="54"/>
    </row>
    <row r="166" spans="1:10" x14ac:dyDescent="0.25">
      <c r="A166" s="52"/>
      <c r="B166" s="52"/>
      <c r="C166" s="53"/>
      <c r="D166" s="58"/>
      <c r="E166" s="56"/>
      <c r="F166" s="56"/>
      <c r="G166" s="52"/>
      <c r="H166" s="52"/>
      <c r="I166" s="52"/>
      <c r="J166" s="52"/>
    </row>
    <row r="167" spans="1:10" x14ac:dyDescent="0.25">
      <c r="A167" s="54"/>
      <c r="B167" s="54"/>
      <c r="C167" s="55"/>
      <c r="D167" s="55"/>
      <c r="E167" s="56"/>
      <c r="F167" s="56"/>
      <c r="G167" s="54"/>
      <c r="H167" s="54"/>
      <c r="I167" s="54"/>
      <c r="J167" s="54"/>
    </row>
    <row r="168" spans="1:10" ht="153" customHeight="1" x14ac:dyDescent="0.25">
      <c r="A168" s="54"/>
      <c r="B168" s="54"/>
      <c r="C168" s="55"/>
      <c r="D168" s="55"/>
      <c r="E168" s="55"/>
      <c r="F168" s="56"/>
      <c r="G168" s="54"/>
      <c r="H168" s="54"/>
      <c r="I168" s="54"/>
      <c r="J168" s="54"/>
    </row>
    <row r="169" spans="1:10" x14ac:dyDescent="0.25">
      <c r="A169" s="59"/>
      <c r="B169" s="54"/>
      <c r="C169" s="55"/>
      <c r="D169" s="55"/>
      <c r="E169" s="55"/>
      <c r="F169" s="54"/>
      <c r="G169" s="54"/>
      <c r="H169" s="54"/>
      <c r="I169" s="54"/>
      <c r="J169" s="54"/>
    </row>
    <row r="170" spans="1:10" ht="24.75" customHeight="1" x14ac:dyDescent="0.25">
      <c r="A170" s="54"/>
      <c r="B170" s="54"/>
      <c r="C170" s="55"/>
      <c r="D170" s="55"/>
      <c r="E170" s="56"/>
      <c r="F170" s="56"/>
      <c r="G170" s="54"/>
      <c r="H170" s="54"/>
      <c r="I170" s="54"/>
      <c r="J170" s="54"/>
    </row>
    <row r="171" spans="1:10" ht="141" customHeight="1" x14ac:dyDescent="0.25">
      <c r="A171" s="54"/>
      <c r="B171" s="54"/>
      <c r="C171" s="55"/>
      <c r="D171" s="55"/>
      <c r="E171" s="55"/>
      <c r="F171" s="56"/>
      <c r="G171" s="54"/>
      <c r="H171" s="54"/>
      <c r="I171" s="54"/>
      <c r="J171" s="54"/>
    </row>
    <row r="172" spans="1:10" x14ac:dyDescent="0.25">
      <c r="A172" s="54"/>
      <c r="B172" s="54"/>
      <c r="C172" s="55"/>
      <c r="D172" s="55"/>
      <c r="E172" s="55"/>
      <c r="F172" s="54"/>
      <c r="G172" s="54"/>
      <c r="H172" s="54"/>
      <c r="I172" s="54"/>
      <c r="J172" s="54"/>
    </row>
    <row r="173" spans="1:10" x14ac:dyDescent="0.25">
      <c r="A173" s="52"/>
      <c r="B173" s="52"/>
      <c r="C173" s="58"/>
      <c r="D173" s="58"/>
      <c r="E173" s="56"/>
      <c r="F173" s="56"/>
      <c r="G173" s="56"/>
      <c r="H173" s="56"/>
      <c r="I173" s="56"/>
      <c r="J173" s="56"/>
    </row>
    <row r="174" spans="1:10" x14ac:dyDescent="0.25">
      <c r="A174" s="60"/>
      <c r="B174" s="52"/>
      <c r="C174" s="53"/>
      <c r="D174" s="53"/>
      <c r="E174" s="52"/>
      <c r="F174" s="52"/>
      <c r="G174" s="52"/>
      <c r="H174" s="52"/>
      <c r="I174" s="52"/>
      <c r="J174" s="52"/>
    </row>
    <row r="175" spans="1:10" ht="20.25" customHeight="1" x14ac:dyDescent="0.25">
      <c r="A175" s="60"/>
      <c r="B175" s="52"/>
      <c r="C175" s="53"/>
      <c r="D175" s="53"/>
      <c r="E175" s="52"/>
      <c r="F175" s="52"/>
      <c r="G175" s="52"/>
      <c r="H175" s="52"/>
      <c r="I175" s="52"/>
      <c r="J175" s="52"/>
    </row>
    <row r="176" spans="1:10" x14ac:dyDescent="0.25">
      <c r="A176" s="54"/>
      <c r="B176" s="54"/>
      <c r="C176" s="55"/>
      <c r="D176" s="55"/>
      <c r="E176" s="55"/>
      <c r="F176" s="54"/>
      <c r="G176" s="54"/>
      <c r="H176" s="54"/>
      <c r="I176" s="54"/>
      <c r="J176" s="54"/>
    </row>
    <row r="177" spans="1:10" x14ac:dyDescent="0.25">
      <c r="A177" s="54"/>
      <c r="B177" s="54"/>
      <c r="C177" s="55"/>
      <c r="D177" s="55"/>
      <c r="E177" s="55"/>
      <c r="F177" s="54"/>
      <c r="G177" s="54"/>
      <c r="H177" s="54"/>
      <c r="I177" s="54"/>
      <c r="J177" s="54"/>
    </row>
    <row r="178" spans="1:10" x14ac:dyDescent="0.25">
      <c r="A178" s="52"/>
      <c r="B178" s="52"/>
      <c r="C178" s="53"/>
      <c r="D178" s="53"/>
      <c r="E178" s="52"/>
      <c r="F178" s="52"/>
      <c r="G178" s="52"/>
      <c r="H178" s="52"/>
      <c r="I178" s="52"/>
      <c r="J178" s="52"/>
    </row>
    <row r="179" spans="1:10" x14ac:dyDescent="0.25">
      <c r="A179" s="54"/>
      <c r="B179" s="54"/>
      <c r="C179" s="55"/>
      <c r="D179" s="55"/>
      <c r="E179" s="55"/>
      <c r="F179" s="54"/>
      <c r="G179" s="54"/>
      <c r="H179" s="54"/>
      <c r="I179" s="54"/>
      <c r="J179" s="54"/>
    </row>
    <row r="180" spans="1:10" x14ac:dyDescent="0.25">
      <c r="A180" s="54"/>
      <c r="B180" s="54"/>
      <c r="C180" s="55"/>
      <c r="D180" s="55"/>
      <c r="E180" s="55"/>
      <c r="F180" s="54"/>
      <c r="G180" s="54"/>
      <c r="H180" s="54"/>
      <c r="I180" s="54"/>
      <c r="J180" s="54"/>
    </row>
    <row r="181" spans="1:10" x14ac:dyDescent="0.25">
      <c r="A181" s="54"/>
      <c r="B181" s="54"/>
      <c r="C181" s="55"/>
      <c r="D181" s="55"/>
      <c r="E181" s="55"/>
      <c r="F181" s="54"/>
      <c r="G181" s="54"/>
      <c r="H181" s="54"/>
      <c r="I181" s="54"/>
      <c r="J181" s="54"/>
    </row>
    <row r="182" spans="1:10" x14ac:dyDescent="0.25">
      <c r="A182" s="52"/>
      <c r="B182" s="52"/>
      <c r="C182" s="53"/>
      <c r="D182" s="53"/>
      <c r="E182" s="52"/>
      <c r="F182" s="52"/>
      <c r="G182" s="52"/>
      <c r="H182" s="52"/>
      <c r="I182" s="52"/>
      <c r="J182" s="52"/>
    </row>
    <row r="183" spans="1:10" ht="295.5" customHeight="1" x14ac:dyDescent="0.25">
      <c r="A183" s="54"/>
      <c r="B183" s="52"/>
      <c r="C183" s="55"/>
      <c r="D183" s="55"/>
      <c r="E183" s="55"/>
      <c r="F183" s="54"/>
      <c r="G183" s="54"/>
      <c r="H183" s="54"/>
      <c r="I183" s="54"/>
      <c r="J183" s="54"/>
    </row>
    <row r="184" spans="1:10" x14ac:dyDescent="0.25">
      <c r="A184" s="61"/>
      <c r="B184" s="54"/>
      <c r="C184" s="55"/>
      <c r="D184" s="55"/>
      <c r="E184" s="55"/>
      <c r="F184" s="54"/>
      <c r="G184" s="54"/>
      <c r="H184" s="54"/>
      <c r="I184" s="54"/>
      <c r="J184" s="54"/>
    </row>
    <row r="185" spans="1:10" x14ac:dyDescent="0.25">
      <c r="A185" s="54"/>
      <c r="B185" s="54"/>
      <c r="C185" s="55"/>
      <c r="D185" s="55"/>
      <c r="E185" s="55"/>
      <c r="F185" s="54"/>
      <c r="G185" s="54"/>
      <c r="H185" s="54"/>
      <c r="I185" s="54"/>
      <c r="J185" s="54"/>
    </row>
    <row r="186" spans="1:10" x14ac:dyDescent="0.25">
      <c r="A186" s="54"/>
      <c r="B186" s="54"/>
      <c r="C186" s="55"/>
      <c r="D186" s="55"/>
      <c r="E186" s="55"/>
      <c r="F186" s="54"/>
      <c r="G186" s="54"/>
      <c r="H186" s="54"/>
      <c r="I186" s="54"/>
      <c r="J186" s="54"/>
    </row>
    <row r="187" spans="1:10" ht="51" customHeight="1" x14ac:dyDescent="0.25">
      <c r="A187" s="52"/>
      <c r="B187" s="52"/>
      <c r="C187" s="53"/>
      <c r="D187" s="53"/>
      <c r="E187" s="52"/>
      <c r="F187" s="52"/>
      <c r="G187" s="52"/>
      <c r="H187" s="52"/>
      <c r="I187" s="52"/>
      <c r="J187" s="52"/>
    </row>
    <row r="188" spans="1:10" x14ac:dyDescent="0.25">
      <c r="A188" s="54"/>
      <c r="B188" s="54"/>
      <c r="C188" s="55"/>
      <c r="D188" s="53"/>
      <c r="E188" s="52"/>
      <c r="F188" s="52"/>
      <c r="G188" s="54"/>
      <c r="H188" s="54"/>
      <c r="I188" s="54"/>
      <c r="J188" s="54"/>
    </row>
    <row r="189" spans="1:10" x14ac:dyDescent="0.25">
      <c r="A189" s="54"/>
      <c r="B189" s="54"/>
      <c r="C189" s="55"/>
      <c r="D189" s="55"/>
      <c r="E189" s="54"/>
      <c r="F189" s="54"/>
      <c r="G189" s="54"/>
      <c r="H189" s="54"/>
      <c r="I189" s="54"/>
      <c r="J189" s="54"/>
    </row>
    <row r="190" spans="1:10" ht="269.25" customHeight="1" x14ac:dyDescent="0.25">
      <c r="A190" s="54"/>
      <c r="B190" s="54"/>
      <c r="C190" s="55"/>
      <c r="D190" s="55"/>
      <c r="E190" s="55"/>
      <c r="F190" s="54"/>
      <c r="G190" s="54"/>
      <c r="H190" s="54"/>
      <c r="I190" s="54"/>
      <c r="J190" s="54"/>
    </row>
    <row r="191" spans="1:10" x14ac:dyDescent="0.25">
      <c r="A191" s="54"/>
      <c r="B191" s="54"/>
      <c r="C191" s="55"/>
      <c r="D191" s="55"/>
      <c r="E191" s="55"/>
      <c r="F191" s="54"/>
      <c r="G191" s="54"/>
      <c r="H191" s="54"/>
      <c r="I191" s="54"/>
      <c r="J191" s="54"/>
    </row>
    <row r="192" spans="1:10" x14ac:dyDescent="0.25">
      <c r="A192" s="54"/>
      <c r="B192" s="54"/>
      <c r="C192" s="55"/>
      <c r="D192" s="55"/>
      <c r="E192" s="55"/>
      <c r="F192" s="54"/>
      <c r="G192" s="54"/>
      <c r="H192" s="54"/>
      <c r="I192" s="54"/>
      <c r="J192" s="54"/>
    </row>
    <row r="193" spans="1:10" x14ac:dyDescent="0.25">
      <c r="A193" s="54"/>
      <c r="B193" s="54"/>
      <c r="C193" s="55"/>
      <c r="D193" s="55"/>
      <c r="E193" s="55"/>
      <c r="F193" s="54"/>
      <c r="G193" s="54"/>
      <c r="H193" s="54"/>
      <c r="I193" s="54"/>
      <c r="J193" s="54"/>
    </row>
    <row r="194" spans="1:10" x14ac:dyDescent="0.25">
      <c r="A194" s="54"/>
      <c r="B194" s="54"/>
      <c r="C194" s="55"/>
      <c r="D194" s="55"/>
      <c r="E194" s="55"/>
      <c r="F194" s="56"/>
      <c r="G194" s="54"/>
      <c r="H194" s="54"/>
      <c r="I194" s="54"/>
      <c r="J194" s="54"/>
    </row>
    <row r="195" spans="1:10" x14ac:dyDescent="0.25">
      <c r="A195" s="59"/>
      <c r="B195" s="54"/>
      <c r="C195" s="55"/>
      <c r="D195" s="55"/>
      <c r="E195" s="55"/>
      <c r="F195" s="54"/>
      <c r="G195" s="54"/>
      <c r="H195" s="54"/>
      <c r="I195" s="54"/>
      <c r="J195" s="54"/>
    </row>
    <row r="196" spans="1:10" ht="170.25" customHeight="1" x14ac:dyDescent="0.25">
      <c r="A196" s="54"/>
      <c r="B196" s="54"/>
      <c r="C196" s="55"/>
      <c r="D196" s="55"/>
      <c r="E196" s="55"/>
      <c r="F196" s="56"/>
      <c r="G196" s="54"/>
      <c r="H196" s="54"/>
      <c r="I196" s="54"/>
      <c r="J196" s="54"/>
    </row>
    <row r="197" spans="1:10" x14ac:dyDescent="0.25">
      <c r="A197" s="54"/>
      <c r="B197" s="54"/>
      <c r="C197" s="55"/>
      <c r="D197" s="55"/>
      <c r="E197" s="55"/>
      <c r="F197" s="54"/>
      <c r="G197" s="54"/>
      <c r="H197" s="54"/>
      <c r="I197" s="54"/>
      <c r="J197" s="54"/>
    </row>
    <row r="198" spans="1:10" x14ac:dyDescent="0.25">
      <c r="A198" s="52"/>
      <c r="B198" s="52"/>
      <c r="C198" s="53"/>
      <c r="D198" s="58"/>
      <c r="E198" s="56"/>
      <c r="F198" s="56"/>
      <c r="G198" s="52"/>
      <c r="H198" s="52"/>
      <c r="I198" s="52"/>
      <c r="J198" s="52"/>
    </row>
    <row r="199" spans="1:10" x14ac:dyDescent="0.25">
      <c r="A199" s="54"/>
      <c r="B199" s="54"/>
      <c r="C199" s="55"/>
      <c r="D199" s="55"/>
      <c r="E199" s="56"/>
      <c r="F199" s="56"/>
      <c r="G199" s="54"/>
      <c r="H199" s="54"/>
      <c r="I199" s="54"/>
      <c r="J199" s="54"/>
    </row>
    <row r="200" spans="1:10" x14ac:dyDescent="0.25">
      <c r="A200" s="54"/>
      <c r="B200" s="54"/>
      <c r="C200" s="55"/>
      <c r="D200" s="55"/>
      <c r="E200" s="55"/>
      <c r="F200" s="56"/>
      <c r="G200" s="54"/>
      <c r="H200" s="54"/>
      <c r="I200" s="54"/>
      <c r="J200" s="54"/>
    </row>
    <row r="201" spans="1:10" x14ac:dyDescent="0.25">
      <c r="A201" s="54"/>
      <c r="B201" s="54"/>
      <c r="C201" s="55"/>
      <c r="D201" s="55"/>
      <c r="E201" s="55"/>
      <c r="F201" s="56"/>
      <c r="G201" s="54"/>
      <c r="H201" s="54"/>
      <c r="I201" s="54"/>
      <c r="J201" s="54"/>
    </row>
    <row r="202" spans="1:10" x14ac:dyDescent="0.25">
      <c r="A202" s="54"/>
      <c r="B202" s="54"/>
      <c r="C202" s="55"/>
      <c r="D202" s="55"/>
      <c r="E202" s="55"/>
      <c r="F202" s="54"/>
      <c r="G202" s="54"/>
      <c r="H202" s="54"/>
      <c r="I202" s="54"/>
      <c r="J202" s="54"/>
    </row>
    <row r="203" spans="1:10" x14ac:dyDescent="0.25">
      <c r="A203" s="54"/>
      <c r="B203" s="54"/>
      <c r="C203" s="55"/>
      <c r="D203" s="55"/>
      <c r="E203" s="55"/>
      <c r="F203" s="54"/>
      <c r="G203" s="54"/>
      <c r="H203" s="54"/>
      <c r="I203" s="54"/>
      <c r="J203" s="54"/>
    </row>
    <row r="204" spans="1:10" x14ac:dyDescent="0.25">
      <c r="A204" s="52"/>
      <c r="B204" s="120"/>
      <c r="C204" s="120"/>
      <c r="D204" s="120"/>
      <c r="E204" s="120"/>
      <c r="F204" s="120"/>
      <c r="G204" s="62"/>
      <c r="H204" s="62"/>
      <c r="I204" s="62"/>
      <c r="J204" s="62"/>
    </row>
    <row r="205" spans="1:10" x14ac:dyDescent="0.25">
      <c r="A205" s="52"/>
      <c r="B205" s="120"/>
      <c r="C205" s="120"/>
      <c r="D205" s="120"/>
      <c r="E205" s="120"/>
      <c r="F205" s="120"/>
      <c r="G205" s="62"/>
      <c r="H205" s="62"/>
      <c r="I205" s="62"/>
      <c r="J205" s="62"/>
    </row>
    <row r="206" spans="1:10" ht="15.75" x14ac:dyDescent="0.25">
      <c r="A206" s="1"/>
    </row>
    <row r="207" spans="1:10" ht="15.75" x14ac:dyDescent="0.25">
      <c r="A207" s="1"/>
    </row>
    <row r="208" spans="1:10" ht="15.75" x14ac:dyDescent="0.25">
      <c r="A208" s="1"/>
    </row>
    <row r="209" spans="1:1" ht="15.75" x14ac:dyDescent="0.25">
      <c r="A209" s="1"/>
    </row>
    <row r="210" spans="1:1" ht="15.75" x14ac:dyDescent="0.25">
      <c r="A210" s="1"/>
    </row>
    <row r="211" spans="1:1" ht="15.75" x14ac:dyDescent="0.25">
      <c r="A211" s="1"/>
    </row>
    <row r="212" spans="1:1" ht="15.75" x14ac:dyDescent="0.25">
      <c r="A212" s="1"/>
    </row>
    <row r="213" spans="1:1" ht="15.75" x14ac:dyDescent="0.25">
      <c r="A213" s="1"/>
    </row>
    <row r="214" spans="1:1" ht="15.75" x14ac:dyDescent="0.25">
      <c r="A214" s="1"/>
    </row>
    <row r="215" spans="1:1" ht="15.75" x14ac:dyDescent="0.25">
      <c r="A215" s="1"/>
    </row>
    <row r="216" spans="1:1" ht="15.75" x14ac:dyDescent="0.25">
      <c r="A216" s="1"/>
    </row>
    <row r="217" spans="1:1" ht="15.75" x14ac:dyDescent="0.25">
      <c r="A217" s="1"/>
    </row>
    <row r="218" spans="1:1" ht="15.75" x14ac:dyDescent="0.25">
      <c r="A218" s="1"/>
    </row>
    <row r="219" spans="1:1" ht="15.75" x14ac:dyDescent="0.25">
      <c r="A219" s="1"/>
    </row>
    <row r="220" spans="1:1" ht="15.75" x14ac:dyDescent="0.25">
      <c r="A220" s="1"/>
    </row>
    <row r="221" spans="1:1" ht="15.75" x14ac:dyDescent="0.25">
      <c r="A221" s="1"/>
    </row>
    <row r="222" spans="1:1" ht="15.75" x14ac:dyDescent="0.25">
      <c r="A222" s="1"/>
    </row>
    <row r="223" spans="1:1" ht="15.75" x14ac:dyDescent="0.25">
      <c r="A223" s="1"/>
    </row>
    <row r="224" spans="1:1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x14ac:dyDescent="0.25">
      <c r="A246" s="24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ht="15.75" x14ac:dyDescent="0.25">
      <c r="A250" s="1"/>
    </row>
    <row r="251" spans="1:1" ht="15.75" x14ac:dyDescent="0.25">
      <c r="A251" s="1"/>
    </row>
    <row r="252" spans="1:1" x14ac:dyDescent="0.25">
      <c r="A252" s="3"/>
    </row>
    <row r="253" spans="1:1" x14ac:dyDescent="0.25">
      <c r="A253" s="3"/>
    </row>
    <row r="254" spans="1:1" x14ac:dyDescent="0.25">
      <c r="A254" s="3"/>
    </row>
    <row r="255" spans="1:1" ht="15.75" x14ac:dyDescent="0.25">
      <c r="A255" s="4"/>
    </row>
    <row r="256" spans="1:1" ht="15.75" x14ac:dyDescent="0.25">
      <c r="A256" s="4"/>
    </row>
    <row r="257" spans="1:7" ht="15.75" x14ac:dyDescent="0.25">
      <c r="A257" s="4"/>
    </row>
    <row r="258" spans="1:7" ht="15.75" x14ac:dyDescent="0.25">
      <c r="A258" s="4"/>
    </row>
    <row r="259" spans="1:7" x14ac:dyDescent="0.25">
      <c r="A259" s="57"/>
      <c r="B259" s="57"/>
      <c r="C259" s="57"/>
      <c r="D259" s="135"/>
      <c r="E259" s="135"/>
      <c r="F259" s="63"/>
      <c r="G259" s="136"/>
    </row>
    <row r="260" spans="1:7" x14ac:dyDescent="0.25">
      <c r="A260" s="57"/>
      <c r="B260" s="57"/>
      <c r="C260" s="57"/>
      <c r="D260" s="135"/>
      <c r="E260" s="135"/>
      <c r="F260" s="63"/>
      <c r="G260" s="136"/>
    </row>
    <row r="261" spans="1:7" x14ac:dyDescent="0.25">
      <c r="A261" s="57"/>
      <c r="B261" s="57"/>
      <c r="C261" s="57"/>
      <c r="D261" s="135"/>
      <c r="E261" s="135"/>
      <c r="F261" s="64"/>
      <c r="G261" s="136"/>
    </row>
    <row r="262" spans="1:7" x14ac:dyDescent="0.25">
      <c r="A262" s="56"/>
      <c r="B262" s="56"/>
      <c r="C262" s="57"/>
      <c r="D262" s="135"/>
      <c r="E262" s="135"/>
      <c r="F262" s="64"/>
      <c r="G262" s="136"/>
    </row>
    <row r="263" spans="1:7" x14ac:dyDescent="0.25">
      <c r="A263" s="56"/>
      <c r="B263" s="56"/>
      <c r="C263" s="57"/>
      <c r="D263" s="135"/>
      <c r="E263" s="135"/>
      <c r="F263" s="64"/>
      <c r="G263" s="136"/>
    </row>
    <row r="264" spans="1:7" x14ac:dyDescent="0.25">
      <c r="A264" s="56"/>
      <c r="B264" s="56"/>
      <c r="C264" s="57"/>
      <c r="D264" s="135"/>
      <c r="E264" s="135"/>
      <c r="F264" s="64"/>
      <c r="G264" s="136"/>
    </row>
    <row r="265" spans="1:7" x14ac:dyDescent="0.25">
      <c r="A265" s="56"/>
      <c r="B265" s="56"/>
      <c r="C265" s="57"/>
      <c r="D265" s="135"/>
      <c r="E265" s="135"/>
      <c r="F265" s="64"/>
      <c r="G265" s="136"/>
    </row>
    <row r="266" spans="1:7" x14ac:dyDescent="0.25">
      <c r="A266" s="56"/>
      <c r="B266" s="56"/>
      <c r="C266" s="57"/>
      <c r="D266" s="135"/>
      <c r="E266" s="135"/>
      <c r="F266" s="64"/>
      <c r="G266" s="136"/>
    </row>
    <row r="267" spans="1:7" x14ac:dyDescent="0.25">
      <c r="A267" s="56"/>
      <c r="B267" s="56"/>
      <c r="C267" s="57"/>
      <c r="D267" s="135"/>
      <c r="E267" s="135"/>
      <c r="F267" s="64"/>
      <c r="G267" s="136"/>
    </row>
    <row r="268" spans="1:7" x14ac:dyDescent="0.25">
      <c r="A268" s="56"/>
      <c r="B268" s="56"/>
      <c r="C268" s="61"/>
      <c r="D268" s="63"/>
      <c r="E268" s="63"/>
      <c r="F268" s="64"/>
      <c r="G268" s="136"/>
    </row>
    <row r="269" spans="1:7" x14ac:dyDescent="0.25">
      <c r="A269" s="65"/>
      <c r="B269" s="66"/>
      <c r="C269" s="66"/>
      <c r="D269" s="65"/>
      <c r="E269" s="65"/>
      <c r="F269" s="65"/>
      <c r="G269" s="65"/>
    </row>
    <row r="270" spans="1:7" x14ac:dyDescent="0.25">
      <c r="A270" s="61"/>
      <c r="B270" s="61"/>
      <c r="C270" s="61"/>
      <c r="D270" s="57"/>
      <c r="E270" s="57"/>
      <c r="F270" s="57"/>
      <c r="G270" s="57"/>
    </row>
    <row r="271" spans="1:7" ht="152.25" customHeight="1" x14ac:dyDescent="0.25">
      <c r="A271" s="134"/>
      <c r="B271" s="134"/>
      <c r="C271" s="134"/>
      <c r="D271" s="135"/>
      <c r="E271" s="135"/>
      <c r="F271" s="135"/>
      <c r="G271" s="135"/>
    </row>
    <row r="272" spans="1:7" x14ac:dyDescent="0.25">
      <c r="A272" s="134"/>
      <c r="B272" s="134"/>
      <c r="C272" s="134"/>
      <c r="D272" s="135"/>
      <c r="E272" s="135"/>
      <c r="F272" s="135"/>
      <c r="G272" s="135"/>
    </row>
    <row r="273" spans="1:7" x14ac:dyDescent="0.25">
      <c r="A273" s="61"/>
      <c r="B273" s="61"/>
      <c r="C273" s="61"/>
      <c r="D273" s="57"/>
      <c r="E273" s="57"/>
      <c r="F273" s="57"/>
      <c r="G273" s="57"/>
    </row>
    <row r="274" spans="1:7" x14ac:dyDescent="0.25">
      <c r="A274" s="65"/>
      <c r="B274" s="66"/>
      <c r="C274" s="61"/>
      <c r="D274" s="65"/>
      <c r="E274" s="65"/>
      <c r="F274" s="65"/>
      <c r="G274" s="65"/>
    </row>
    <row r="275" spans="1:7" x14ac:dyDescent="0.25">
      <c r="A275" s="61"/>
      <c r="B275" s="61"/>
      <c r="C275" s="61"/>
      <c r="D275" s="57"/>
      <c r="E275" s="57"/>
      <c r="F275" s="57"/>
      <c r="G275" s="57"/>
    </row>
    <row r="276" spans="1:7" x14ac:dyDescent="0.25">
      <c r="A276" s="65"/>
      <c r="B276" s="66"/>
      <c r="C276" s="61"/>
      <c r="D276" s="65"/>
      <c r="E276" s="65"/>
      <c r="F276" s="65"/>
      <c r="G276" s="65"/>
    </row>
    <row r="277" spans="1:7" x14ac:dyDescent="0.25">
      <c r="A277" s="61"/>
      <c r="B277" s="61"/>
      <c r="C277" s="61"/>
      <c r="D277" s="57"/>
      <c r="E277" s="57"/>
      <c r="F277" s="57"/>
      <c r="G277" s="57"/>
    </row>
    <row r="278" spans="1:7" x14ac:dyDescent="0.25">
      <c r="A278" s="65"/>
      <c r="B278" s="66"/>
      <c r="C278" s="61"/>
      <c r="D278" s="65"/>
      <c r="E278" s="65"/>
      <c r="F278" s="65"/>
      <c r="G278" s="65"/>
    </row>
    <row r="279" spans="1:7" x14ac:dyDescent="0.25">
      <c r="A279" s="61"/>
      <c r="B279" s="61"/>
      <c r="C279" s="61"/>
      <c r="D279" s="57"/>
      <c r="E279" s="57"/>
      <c r="F279" s="57"/>
      <c r="G279" s="57"/>
    </row>
    <row r="280" spans="1:7" x14ac:dyDescent="0.25">
      <c r="A280" s="61"/>
      <c r="B280" s="61"/>
      <c r="C280" s="61"/>
      <c r="D280" s="57"/>
      <c r="E280" s="57"/>
      <c r="F280" s="57"/>
      <c r="G280" s="57"/>
    </row>
    <row r="281" spans="1:7" x14ac:dyDescent="0.25">
      <c r="A281" s="65"/>
      <c r="B281" s="66"/>
      <c r="C281" s="61"/>
      <c r="D281" s="65"/>
      <c r="E281" s="65"/>
      <c r="F281" s="65"/>
      <c r="G281" s="65"/>
    </row>
    <row r="282" spans="1:7" x14ac:dyDescent="0.25">
      <c r="A282" s="61"/>
      <c r="B282" s="61"/>
      <c r="C282" s="61"/>
      <c r="D282" s="57"/>
      <c r="E282" s="57"/>
      <c r="F282" s="57"/>
      <c r="G282" s="57"/>
    </row>
    <row r="283" spans="1:7" x14ac:dyDescent="0.25">
      <c r="A283" s="61"/>
      <c r="B283" s="61"/>
      <c r="C283" s="61"/>
      <c r="D283" s="57"/>
      <c r="E283" s="57"/>
      <c r="F283" s="57"/>
      <c r="G283" s="57"/>
    </row>
    <row r="284" spans="1:7" x14ac:dyDescent="0.25">
      <c r="A284" s="61"/>
      <c r="B284" s="61"/>
      <c r="C284" s="61"/>
      <c r="D284" s="57"/>
      <c r="E284" s="57"/>
      <c r="F284" s="57"/>
      <c r="G284" s="57"/>
    </row>
    <row r="285" spans="1:7" x14ac:dyDescent="0.25">
      <c r="A285" s="65"/>
      <c r="B285" s="66"/>
      <c r="C285" s="61"/>
      <c r="D285" s="65"/>
      <c r="E285" s="65"/>
      <c r="F285" s="65"/>
      <c r="G285" s="65"/>
    </row>
    <row r="286" spans="1:7" x14ac:dyDescent="0.25">
      <c r="A286" s="61"/>
      <c r="B286" s="61"/>
      <c r="C286" s="61"/>
      <c r="D286" s="57"/>
      <c r="E286" s="57"/>
      <c r="F286" s="57"/>
      <c r="G286" s="57"/>
    </row>
    <row r="287" spans="1:7" x14ac:dyDescent="0.25">
      <c r="A287" s="65"/>
      <c r="B287" s="66"/>
      <c r="C287" s="61"/>
      <c r="D287" s="65"/>
      <c r="E287" s="65"/>
      <c r="F287" s="65"/>
      <c r="G287" s="65"/>
    </row>
    <row r="288" spans="1:7" x14ac:dyDescent="0.25">
      <c r="A288" s="61"/>
      <c r="B288" s="61"/>
      <c r="C288" s="61"/>
      <c r="D288" s="57"/>
      <c r="E288" s="57"/>
      <c r="F288" s="57"/>
      <c r="G288" s="57"/>
    </row>
    <row r="289" spans="1:7" x14ac:dyDescent="0.25">
      <c r="A289" s="61"/>
      <c r="B289" s="61"/>
      <c r="C289" s="61"/>
      <c r="D289" s="57"/>
      <c r="E289" s="57"/>
      <c r="F289" s="57"/>
      <c r="G289" s="57"/>
    </row>
    <row r="290" spans="1:7" x14ac:dyDescent="0.25">
      <c r="A290" s="65"/>
      <c r="B290" s="66"/>
      <c r="C290" s="61"/>
      <c r="D290" s="65"/>
      <c r="E290" s="65"/>
      <c r="F290" s="65"/>
      <c r="G290" s="65"/>
    </row>
    <row r="291" spans="1:7" x14ac:dyDescent="0.25">
      <c r="A291" s="61"/>
      <c r="B291" s="61"/>
      <c r="C291" s="61"/>
      <c r="D291" s="57"/>
      <c r="E291" s="57"/>
      <c r="F291" s="57"/>
      <c r="G291" s="57"/>
    </row>
    <row r="292" spans="1:7" x14ac:dyDescent="0.25">
      <c r="A292" s="65"/>
      <c r="B292" s="66"/>
      <c r="C292" s="66"/>
      <c r="D292" s="65"/>
      <c r="E292" s="65"/>
      <c r="F292" s="65"/>
      <c r="G292" s="65"/>
    </row>
    <row r="293" spans="1:7" ht="15.75" x14ac:dyDescent="0.25">
      <c r="A293" s="25"/>
    </row>
    <row r="294" spans="1:7" ht="15.75" x14ac:dyDescent="0.25">
      <c r="A294" s="1"/>
    </row>
    <row r="295" spans="1:7" ht="15.75" x14ac:dyDescent="0.25">
      <c r="A295" s="1"/>
    </row>
    <row r="296" spans="1:7" ht="15.75" x14ac:dyDescent="0.25">
      <c r="A296" s="1"/>
    </row>
    <row r="297" spans="1:7" ht="15.75" x14ac:dyDescent="0.25">
      <c r="A297" s="1"/>
    </row>
    <row r="298" spans="1:7" x14ac:dyDescent="0.25">
      <c r="A298" s="24"/>
    </row>
    <row r="299" spans="1:7" x14ac:dyDescent="0.25">
      <c r="A299" s="26"/>
    </row>
    <row r="300" spans="1:7" x14ac:dyDescent="0.25">
      <c r="A300" s="26"/>
    </row>
    <row r="301" spans="1:7" x14ac:dyDescent="0.25">
      <c r="A301" s="26"/>
    </row>
    <row r="302" spans="1:7" ht="15.75" x14ac:dyDescent="0.25">
      <c r="A302" s="67"/>
      <c r="B302" s="67"/>
      <c r="C302" s="67"/>
      <c r="D302" s="67"/>
    </row>
    <row r="303" spans="1:7" ht="15.75" x14ac:dyDescent="0.25">
      <c r="A303" s="62"/>
      <c r="B303" s="68"/>
      <c r="C303" s="68"/>
      <c r="D303" s="68"/>
    </row>
    <row r="304" spans="1:7" ht="15.75" x14ac:dyDescent="0.25">
      <c r="A304" s="69"/>
      <c r="B304" s="67"/>
      <c r="C304" s="67"/>
      <c r="D304" s="67"/>
    </row>
    <row r="305" spans="1:4" ht="15.75" x14ac:dyDescent="0.25">
      <c r="A305" s="69"/>
      <c r="B305" s="67"/>
      <c r="C305" s="67"/>
      <c r="D305" s="67"/>
    </row>
    <row r="306" spans="1:4" ht="15.75" x14ac:dyDescent="0.25">
      <c r="A306" s="62"/>
      <c r="B306" s="68"/>
      <c r="C306" s="68"/>
      <c r="D306" s="68"/>
    </row>
    <row r="307" spans="1:4" ht="15.75" x14ac:dyDescent="0.25">
      <c r="A307" s="70"/>
      <c r="B307" s="68"/>
      <c r="C307" s="68"/>
      <c r="D307" s="68"/>
    </row>
    <row r="308" spans="1:4" ht="15.75" x14ac:dyDescent="0.25">
      <c r="A308" s="69"/>
      <c r="B308" s="67"/>
      <c r="C308" s="67"/>
      <c r="D308" s="67"/>
    </row>
    <row r="309" spans="1:4" ht="15.75" x14ac:dyDescent="0.25">
      <c r="A309" s="70"/>
      <c r="B309" s="68"/>
      <c r="C309" s="68"/>
      <c r="D309" s="68"/>
    </row>
    <row r="310" spans="1:4" ht="15.75" x14ac:dyDescent="0.25">
      <c r="A310" s="69"/>
      <c r="B310" s="67"/>
      <c r="C310" s="67"/>
      <c r="D310" s="67"/>
    </row>
    <row r="311" spans="1:4" ht="15.75" x14ac:dyDescent="0.25">
      <c r="A311" s="70"/>
      <c r="B311" s="68"/>
      <c r="C311" s="68"/>
      <c r="D311" s="68"/>
    </row>
    <row r="312" spans="1:4" ht="15.75" x14ac:dyDescent="0.25">
      <c r="A312" s="70"/>
      <c r="B312" s="68"/>
      <c r="C312" s="68"/>
      <c r="D312" s="68"/>
    </row>
    <row r="313" spans="1:4" ht="15.75" x14ac:dyDescent="0.25">
      <c r="A313" s="70"/>
      <c r="B313" s="68"/>
      <c r="C313" s="68"/>
      <c r="D313" s="68"/>
    </row>
    <row r="314" spans="1:4" ht="15.75" x14ac:dyDescent="0.25">
      <c r="A314" s="69"/>
      <c r="B314" s="67"/>
      <c r="C314" s="67"/>
      <c r="D314" s="67"/>
    </row>
    <row r="315" spans="1:4" ht="15.75" x14ac:dyDescent="0.25">
      <c r="A315" s="70"/>
      <c r="B315" s="68"/>
      <c r="C315" s="68"/>
      <c r="D315" s="68"/>
    </row>
    <row r="316" spans="1:4" ht="15.75" x14ac:dyDescent="0.25">
      <c r="A316" s="69"/>
      <c r="B316" s="67"/>
      <c r="C316" s="67"/>
      <c r="D316" s="67"/>
    </row>
    <row r="317" spans="1:4" ht="15.75" x14ac:dyDescent="0.25">
      <c r="A317" s="70"/>
      <c r="B317" s="68"/>
      <c r="C317" s="68"/>
      <c r="D317" s="68"/>
    </row>
    <row r="318" spans="1:4" ht="15.75" x14ac:dyDescent="0.25">
      <c r="A318" s="70"/>
      <c r="B318" s="68"/>
      <c r="C318" s="68"/>
      <c r="D318" s="68"/>
    </row>
    <row r="319" spans="1:4" ht="15.75" x14ac:dyDescent="0.25">
      <c r="A319" s="70"/>
      <c r="B319" s="68"/>
      <c r="C319" s="68"/>
      <c r="D319" s="68"/>
    </row>
    <row r="320" spans="1:4" ht="15.75" x14ac:dyDescent="0.25">
      <c r="A320" s="69"/>
      <c r="B320" s="67"/>
      <c r="C320" s="67"/>
      <c r="D320" s="67"/>
    </row>
    <row r="321" spans="1:4" ht="15.75" x14ac:dyDescent="0.25">
      <c r="A321" s="69"/>
      <c r="B321" s="67"/>
      <c r="C321" s="67"/>
      <c r="D321" s="67"/>
    </row>
    <row r="322" spans="1:4" ht="15.75" x14ac:dyDescent="0.25">
      <c r="A322" s="69"/>
      <c r="B322" s="67"/>
      <c r="C322" s="67"/>
      <c r="D322" s="67"/>
    </row>
    <row r="323" spans="1:4" ht="15.75" x14ac:dyDescent="0.25">
      <c r="A323" s="33"/>
    </row>
    <row r="324" spans="1:4" ht="15.75" x14ac:dyDescent="0.25">
      <c r="A324" s="33"/>
    </row>
    <row r="325" spans="1:4" ht="15.75" x14ac:dyDescent="0.25">
      <c r="A325" s="33"/>
    </row>
    <row r="326" spans="1:4" ht="15.75" x14ac:dyDescent="0.25">
      <c r="A326" s="33"/>
    </row>
    <row r="327" spans="1:4" ht="15.75" x14ac:dyDescent="0.25">
      <c r="A327" s="33"/>
    </row>
    <row r="328" spans="1:4" ht="15.75" x14ac:dyDescent="0.25">
      <c r="A328" s="35"/>
    </row>
    <row r="329" spans="1:4" ht="15.75" x14ac:dyDescent="0.25">
      <c r="A329" s="35"/>
    </row>
    <row r="330" spans="1:4" ht="15.75" x14ac:dyDescent="0.25">
      <c r="A330" s="34"/>
    </row>
    <row r="331" spans="1:4" ht="15.75" x14ac:dyDescent="0.25">
      <c r="A331" s="34"/>
    </row>
    <row r="332" spans="1:4" ht="15.75" x14ac:dyDescent="0.25">
      <c r="A332" s="35"/>
    </row>
    <row r="333" spans="1:4" ht="15.75" x14ac:dyDescent="0.25">
      <c r="A333" s="35"/>
    </row>
    <row r="334" spans="1:4" ht="15.75" x14ac:dyDescent="0.25">
      <c r="A334" s="35"/>
    </row>
    <row r="335" spans="1:4" ht="15.75" x14ac:dyDescent="0.25">
      <c r="A335" s="35"/>
    </row>
    <row r="336" spans="1:4" ht="15.75" x14ac:dyDescent="0.25">
      <c r="A336" s="35"/>
    </row>
    <row r="337" spans="1:5" ht="15.75" x14ac:dyDescent="0.25">
      <c r="A337" s="35"/>
    </row>
    <row r="338" spans="1:5" ht="15.75" x14ac:dyDescent="0.25">
      <c r="A338" s="35"/>
    </row>
    <row r="339" spans="1:5" x14ac:dyDescent="0.25">
      <c r="A339" s="36" t="s">
        <v>121</v>
      </c>
    </row>
    <row r="340" spans="1:5" x14ac:dyDescent="0.25">
      <c r="A340" s="15"/>
    </row>
    <row r="341" spans="1:5" ht="15.75" x14ac:dyDescent="0.25">
      <c r="A341" s="1"/>
    </row>
    <row r="342" spans="1:5" ht="15.75" x14ac:dyDescent="0.25">
      <c r="A342" s="1"/>
    </row>
    <row r="343" spans="1:5" ht="15.75" x14ac:dyDescent="0.25">
      <c r="A343" s="1"/>
    </row>
    <row r="344" spans="1:5" ht="15.75" x14ac:dyDescent="0.25">
      <c r="A344" s="1"/>
    </row>
    <row r="345" spans="1:5" ht="15.75" x14ac:dyDescent="0.25">
      <c r="A345" s="1"/>
    </row>
    <row r="346" spans="1:5" x14ac:dyDescent="0.25">
      <c r="A346" s="37"/>
    </row>
    <row r="347" spans="1:5" ht="15.75" x14ac:dyDescent="0.25">
      <c r="A347" s="1"/>
    </row>
    <row r="348" spans="1:5" ht="15.75" x14ac:dyDescent="0.25">
      <c r="A348" s="4"/>
    </row>
    <row r="349" spans="1:5" ht="15.75" x14ac:dyDescent="0.25">
      <c r="A349" s="4"/>
    </row>
    <row r="350" spans="1:5" ht="15.75" x14ac:dyDescent="0.25">
      <c r="A350" s="4"/>
    </row>
    <row r="351" spans="1:5" x14ac:dyDescent="0.25">
      <c r="A351" s="54"/>
      <c r="B351" s="133"/>
      <c r="C351" s="133"/>
      <c r="D351" s="133"/>
      <c r="E351" s="133"/>
    </row>
    <row r="352" spans="1:5" x14ac:dyDescent="0.25">
      <c r="A352" s="54"/>
      <c r="B352" s="133"/>
      <c r="C352" s="54"/>
      <c r="D352" s="54"/>
      <c r="E352" s="133"/>
    </row>
    <row r="353" spans="1:5" x14ac:dyDescent="0.25">
      <c r="A353" s="54"/>
      <c r="B353" s="59"/>
      <c r="C353" s="54"/>
      <c r="D353" s="54"/>
      <c r="E353" s="71"/>
    </row>
    <row r="354" spans="1:5" x14ac:dyDescent="0.25">
      <c r="A354" s="54"/>
      <c r="B354" s="59"/>
      <c r="C354" s="54"/>
      <c r="D354" s="54"/>
      <c r="E354" s="54"/>
    </row>
    <row r="355" spans="1:5" x14ac:dyDescent="0.25">
      <c r="A355" s="54"/>
      <c r="B355" s="59"/>
      <c r="C355" s="54"/>
      <c r="D355" s="54"/>
      <c r="E355" s="54"/>
    </row>
    <row r="356" spans="1:5" x14ac:dyDescent="0.25">
      <c r="A356" s="54"/>
      <c r="B356" s="59"/>
      <c r="C356" s="54"/>
      <c r="D356" s="54"/>
      <c r="E356" s="54"/>
    </row>
    <row r="357" spans="1:5" x14ac:dyDescent="0.25">
      <c r="A357" s="54"/>
      <c r="B357" s="59"/>
      <c r="C357" s="54"/>
      <c r="D357" s="54"/>
      <c r="E357" s="54"/>
    </row>
    <row r="358" spans="1:5" x14ac:dyDescent="0.25">
      <c r="A358" s="54"/>
      <c r="B358" s="59"/>
      <c r="C358" s="54"/>
      <c r="D358" s="54"/>
      <c r="E358" s="54"/>
    </row>
    <row r="359" spans="1:5" x14ac:dyDescent="0.25">
      <c r="A359" s="54"/>
      <c r="B359" s="59"/>
      <c r="C359" s="54"/>
      <c r="D359" s="54"/>
      <c r="E359" s="71"/>
    </row>
    <row r="360" spans="1:5" x14ac:dyDescent="0.25">
      <c r="A360" s="54"/>
      <c r="B360" s="59"/>
      <c r="C360" s="54"/>
      <c r="D360" s="54"/>
      <c r="E360" s="54"/>
    </row>
    <row r="361" spans="1:5" x14ac:dyDescent="0.25">
      <c r="A361" s="54"/>
      <c r="B361" s="59"/>
      <c r="C361" s="54"/>
      <c r="D361" s="54"/>
      <c r="E361" s="54"/>
    </row>
    <row r="362" spans="1:5" x14ac:dyDescent="0.25">
      <c r="A362" s="54"/>
      <c r="B362" s="59"/>
      <c r="C362" s="54"/>
      <c r="D362" s="54"/>
      <c r="E362" s="54"/>
    </row>
    <row r="363" spans="1:5" x14ac:dyDescent="0.25">
      <c r="A363" s="54"/>
      <c r="B363" s="59"/>
      <c r="C363" s="54"/>
      <c r="D363" s="54"/>
      <c r="E363" s="54"/>
    </row>
    <row r="364" spans="1:5" ht="15.75" x14ac:dyDescent="0.25">
      <c r="A364" s="1"/>
    </row>
    <row r="365" spans="1:5" ht="15.75" x14ac:dyDescent="0.25">
      <c r="A365" s="1"/>
    </row>
    <row r="366" spans="1:5" ht="15.75" x14ac:dyDescent="0.25">
      <c r="A366" s="1"/>
    </row>
    <row r="367" spans="1:5" ht="15.75" x14ac:dyDescent="0.25">
      <c r="A367" s="1"/>
    </row>
    <row r="368" spans="1:5" ht="15.75" x14ac:dyDescent="0.25">
      <c r="A368" s="1"/>
    </row>
    <row r="369" spans="1:1" ht="15.75" x14ac:dyDescent="0.25">
      <c r="A369" s="1"/>
    </row>
    <row r="370" spans="1:1" ht="15.75" x14ac:dyDescent="0.25">
      <c r="A370" s="1"/>
    </row>
  </sheetData>
  <mergeCells count="53">
    <mergeCell ref="B122:B126"/>
    <mergeCell ref="A106:H106"/>
    <mergeCell ref="A107:H107"/>
    <mergeCell ref="A108:H108"/>
    <mergeCell ref="A109:H109"/>
    <mergeCell ref="A110:H110"/>
    <mergeCell ref="A111:H111"/>
    <mergeCell ref="A115:H115"/>
    <mergeCell ref="A116:H116"/>
    <mergeCell ref="A117:H117"/>
    <mergeCell ref="A118:H118"/>
    <mergeCell ref="A119:H119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204:B205"/>
    <mergeCell ref="C204:C205"/>
    <mergeCell ref="D204:D205"/>
    <mergeCell ref="E204:E205"/>
    <mergeCell ref="D259:E267"/>
    <mergeCell ref="B351:B352"/>
    <mergeCell ref="C351:D351"/>
    <mergeCell ref="E351:E352"/>
    <mergeCell ref="G259:G268"/>
    <mergeCell ref="F271:F272"/>
    <mergeCell ref="G271:G272"/>
    <mergeCell ref="A271:A272"/>
    <mergeCell ref="B271:B272"/>
    <mergeCell ref="C271:C272"/>
    <mergeCell ref="D271:D272"/>
    <mergeCell ref="E271:E272"/>
    <mergeCell ref="J122:J126"/>
    <mergeCell ref="F204:F205"/>
    <mergeCell ref="I122:I126"/>
    <mergeCell ref="A14:A25"/>
    <mergeCell ref="B14:B25"/>
    <mergeCell ref="C14:D24"/>
    <mergeCell ref="G14:G25"/>
    <mergeCell ref="A122:A126"/>
    <mergeCell ref="C122:C126"/>
    <mergeCell ref="D122:D126"/>
    <mergeCell ref="E122:E126"/>
    <mergeCell ref="F122:F126"/>
    <mergeCell ref="G122:H125"/>
    <mergeCell ref="E14:E25"/>
    <mergeCell ref="F14:F25"/>
    <mergeCell ref="H14:H25"/>
  </mergeCells>
  <pageMargins left="0.31496062992125984" right="0.11811023622047245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topLeftCell="A66" zoomScale="120" zoomScaleNormal="120" workbookViewId="0">
      <selection activeCell="A69" sqref="A69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1.85546875" customWidth="1"/>
    <col min="6" max="6" width="5.42578125" customWidth="1"/>
    <col min="7" max="7" width="9.140625" customWidth="1"/>
    <col min="8" max="8" width="9.5703125" bestFit="1" customWidth="1"/>
    <col min="10" max="10" width="9.5703125" customWidth="1"/>
  </cols>
  <sheetData>
    <row r="1" spans="1:8" x14ac:dyDescent="0.25">
      <c r="A1" s="137" t="s">
        <v>167</v>
      </c>
      <c r="B1" s="137"/>
      <c r="C1" s="137"/>
      <c r="D1" s="137"/>
      <c r="E1" s="137"/>
      <c r="F1" s="137"/>
      <c r="G1" s="137"/>
      <c r="H1" s="137"/>
    </row>
    <row r="2" spans="1:8" x14ac:dyDescent="0.25">
      <c r="A2" s="137" t="s">
        <v>166</v>
      </c>
      <c r="B2" s="137"/>
      <c r="C2" s="137"/>
      <c r="D2" s="137"/>
      <c r="E2" s="137"/>
      <c r="F2" s="137"/>
      <c r="G2" s="137"/>
      <c r="H2" s="137"/>
    </row>
    <row r="3" spans="1:8" x14ac:dyDescent="0.25">
      <c r="A3" s="137" t="s">
        <v>164</v>
      </c>
      <c r="B3" s="137"/>
      <c r="C3" s="137"/>
      <c r="D3" s="137"/>
      <c r="E3" s="137"/>
      <c r="F3" s="137"/>
      <c r="G3" s="137"/>
      <c r="H3" s="137"/>
    </row>
    <row r="4" spans="1:8" x14ac:dyDescent="0.25">
      <c r="A4" s="137" t="s">
        <v>165</v>
      </c>
      <c r="B4" s="137"/>
      <c r="C4" s="137"/>
      <c r="D4" s="137"/>
      <c r="E4" s="137"/>
      <c r="F4" s="137"/>
      <c r="G4" s="137"/>
      <c r="H4" s="137"/>
    </row>
    <row r="5" spans="1:8" x14ac:dyDescent="0.25">
      <c r="A5" s="137" t="s">
        <v>291</v>
      </c>
      <c r="B5" s="137"/>
      <c r="C5" s="137"/>
      <c r="D5" s="137"/>
      <c r="E5" s="137"/>
      <c r="F5" s="137"/>
      <c r="G5" s="137"/>
      <c r="H5" s="137"/>
    </row>
    <row r="6" spans="1:8" x14ac:dyDescent="0.25">
      <c r="A6" s="137" t="s">
        <v>292</v>
      </c>
      <c r="B6" s="137"/>
      <c r="C6" s="137"/>
      <c r="D6" s="137"/>
      <c r="E6" s="137"/>
      <c r="F6" s="137"/>
      <c r="G6" s="137"/>
      <c r="H6" s="137"/>
    </row>
    <row r="7" spans="1:8" x14ac:dyDescent="0.25">
      <c r="A7" s="2"/>
    </row>
    <row r="8" spans="1:8" ht="5.25" customHeight="1" x14ac:dyDescent="0.25">
      <c r="A8" s="3" t="s">
        <v>47</v>
      </c>
    </row>
    <row r="9" spans="1:8" hidden="1" x14ac:dyDescent="0.25">
      <c r="A9" s="3" t="s">
        <v>48</v>
      </c>
    </row>
    <row r="10" spans="1:8" ht="15.75" x14ac:dyDescent="0.25">
      <c r="A10" s="138" t="s">
        <v>3</v>
      </c>
      <c r="B10" s="138"/>
      <c r="C10" s="138"/>
      <c r="D10" s="138"/>
      <c r="E10" s="138"/>
      <c r="F10" s="138"/>
      <c r="G10" s="138"/>
      <c r="H10" s="138"/>
    </row>
    <row r="11" spans="1:8" ht="15.75" x14ac:dyDescent="0.25">
      <c r="A11" s="138" t="s">
        <v>49</v>
      </c>
      <c r="B11" s="138"/>
      <c r="C11" s="138"/>
      <c r="D11" s="138"/>
      <c r="E11" s="138"/>
      <c r="F11" s="138"/>
      <c r="G11" s="138"/>
      <c r="H11" s="138"/>
    </row>
    <row r="12" spans="1:8" ht="15.75" x14ac:dyDescent="0.25">
      <c r="A12" s="138" t="s">
        <v>293</v>
      </c>
      <c r="B12" s="138"/>
      <c r="C12" s="138"/>
      <c r="D12" s="138"/>
      <c r="E12" s="138"/>
      <c r="F12" s="138"/>
      <c r="G12" s="138"/>
      <c r="H12" s="138"/>
    </row>
    <row r="13" spans="1:8" ht="15.75" x14ac:dyDescent="0.25">
      <c r="A13" s="138" t="s">
        <v>50</v>
      </c>
      <c r="B13" s="138"/>
      <c r="C13" s="138"/>
      <c r="D13" s="138"/>
      <c r="E13" s="138"/>
      <c r="F13" s="138"/>
      <c r="G13" s="138"/>
      <c r="H13" s="138"/>
    </row>
    <row r="14" spans="1:8" ht="15.75" x14ac:dyDescent="0.25">
      <c r="A14" s="138" t="s">
        <v>168</v>
      </c>
      <c r="B14" s="138"/>
      <c r="C14" s="138"/>
      <c r="D14" s="138"/>
      <c r="E14" s="138"/>
      <c r="F14" s="138"/>
      <c r="G14" s="138"/>
      <c r="H14" s="138"/>
    </row>
    <row r="15" spans="1:8" ht="15" customHeight="1" thickBot="1" x14ac:dyDescent="0.3">
      <c r="A15" s="4"/>
    </row>
    <row r="16" spans="1:8" ht="16.5" hidden="1" thickBot="1" x14ac:dyDescent="0.3">
      <c r="A16" s="4"/>
    </row>
    <row r="17" spans="1:10" x14ac:dyDescent="0.25">
      <c r="A17" s="145" t="s">
        <v>51</v>
      </c>
      <c r="B17" s="145" t="s">
        <v>169</v>
      </c>
      <c r="C17" s="145" t="s">
        <v>52</v>
      </c>
      <c r="D17" s="145" t="s">
        <v>53</v>
      </c>
      <c r="E17" s="145" t="s">
        <v>54</v>
      </c>
      <c r="F17" s="145" t="s">
        <v>55</v>
      </c>
      <c r="G17" s="148" t="s">
        <v>275</v>
      </c>
      <c r="H17" s="149"/>
      <c r="I17" s="154" t="s">
        <v>294</v>
      </c>
      <c r="J17" s="154" t="s">
        <v>56</v>
      </c>
    </row>
    <row r="18" spans="1:10" ht="4.5" customHeight="1" thickBot="1" x14ac:dyDescent="0.3">
      <c r="A18" s="146"/>
      <c r="B18" s="146"/>
      <c r="C18" s="146"/>
      <c r="D18" s="146"/>
      <c r="E18" s="146"/>
      <c r="F18" s="146"/>
      <c r="G18" s="150"/>
      <c r="H18" s="151"/>
      <c r="I18" s="155"/>
      <c r="J18" s="155"/>
    </row>
    <row r="19" spans="1:10" hidden="1" x14ac:dyDescent="0.25">
      <c r="A19" s="146"/>
      <c r="B19" s="146"/>
      <c r="C19" s="146"/>
      <c r="D19" s="146"/>
      <c r="E19" s="146"/>
      <c r="F19" s="146"/>
      <c r="G19" s="150"/>
      <c r="H19" s="151"/>
      <c r="I19" s="155"/>
      <c r="J19" s="155"/>
    </row>
    <row r="20" spans="1:10" ht="15.75" hidden="1" thickBot="1" x14ac:dyDescent="0.3">
      <c r="A20" s="146"/>
      <c r="B20" s="146"/>
      <c r="C20" s="146"/>
      <c r="D20" s="146"/>
      <c r="E20" s="146"/>
      <c r="F20" s="146"/>
      <c r="G20" s="152"/>
      <c r="H20" s="153"/>
      <c r="I20" s="155"/>
      <c r="J20" s="155"/>
    </row>
    <row r="21" spans="1:10" ht="90.75" customHeight="1" thickBot="1" x14ac:dyDescent="0.3">
      <c r="A21" s="147"/>
      <c r="B21" s="147"/>
      <c r="C21" s="147"/>
      <c r="D21" s="147"/>
      <c r="E21" s="147"/>
      <c r="F21" s="147"/>
      <c r="G21" s="91" t="s">
        <v>57</v>
      </c>
      <c r="H21" s="91" t="s">
        <v>58</v>
      </c>
      <c r="I21" s="156"/>
      <c r="J21" s="156"/>
    </row>
    <row r="22" spans="1:10" ht="15.75" thickBot="1" x14ac:dyDescent="0.3">
      <c r="A22" s="18">
        <v>1</v>
      </c>
      <c r="B22" s="19">
        <v>2</v>
      </c>
      <c r="C22" s="19">
        <v>3</v>
      </c>
      <c r="D22" s="19">
        <v>4</v>
      </c>
      <c r="E22" s="19">
        <v>5</v>
      </c>
      <c r="F22" s="19">
        <v>6</v>
      </c>
      <c r="G22" s="19">
        <v>7</v>
      </c>
      <c r="H22" s="19">
        <v>8</v>
      </c>
      <c r="I22" s="19">
        <v>9</v>
      </c>
      <c r="J22" s="19">
        <v>10</v>
      </c>
    </row>
    <row r="23" spans="1:10" ht="40.5" customHeight="1" thickBot="1" x14ac:dyDescent="0.3">
      <c r="A23" s="104" t="s">
        <v>59</v>
      </c>
      <c r="B23" s="20">
        <v>914</v>
      </c>
      <c r="C23" s="20"/>
      <c r="D23" s="20"/>
      <c r="E23" s="20"/>
      <c r="F23" s="20"/>
      <c r="G23" s="20">
        <f>SUM(G24+G43+G47+G55+G65+G86+G95)</f>
        <v>5879.7000000000007</v>
      </c>
      <c r="H23" s="20">
        <f>SUM(H24+H43+H47+H55+H65+H86+H95)</f>
        <v>8907</v>
      </c>
      <c r="I23" s="20">
        <f>SUM(I24+I43+I47+I55+I65+I86+I95)</f>
        <v>4685.13</v>
      </c>
      <c r="J23" s="87">
        <f>SUM(I23/H23*100)</f>
        <v>52.600538901987207</v>
      </c>
    </row>
    <row r="24" spans="1:10" ht="25.5" customHeight="1" thickBot="1" x14ac:dyDescent="0.3">
      <c r="A24" s="104" t="s">
        <v>60</v>
      </c>
      <c r="B24" s="20"/>
      <c r="C24" s="46" t="s">
        <v>170</v>
      </c>
      <c r="D24" s="20"/>
      <c r="E24" s="20"/>
      <c r="F24" s="20"/>
      <c r="G24" s="20">
        <f>SUM(G25+G29+G37)</f>
        <v>4646.6000000000004</v>
      </c>
      <c r="H24" s="20">
        <f t="shared" ref="H24:I24" si="0">SUM(H25+H29+H37)</f>
        <v>6034.6</v>
      </c>
      <c r="I24" s="20">
        <f t="shared" si="0"/>
        <v>3721.9</v>
      </c>
      <c r="J24" s="87">
        <f>SUM(I24/H24*100)</f>
        <v>61.676001723395089</v>
      </c>
    </row>
    <row r="25" spans="1:10" ht="18.75" customHeight="1" thickBot="1" x14ac:dyDescent="0.3">
      <c r="A25" s="95" t="s">
        <v>61</v>
      </c>
      <c r="B25" s="17"/>
      <c r="C25" s="47" t="s">
        <v>170</v>
      </c>
      <c r="D25" s="47" t="s">
        <v>171</v>
      </c>
      <c r="E25" s="17"/>
      <c r="F25" s="17"/>
      <c r="G25" s="17">
        <f>SUM(G26)</f>
        <v>773.8</v>
      </c>
      <c r="H25" s="23">
        <f t="shared" ref="H25:I25" si="1">SUM(H26)</f>
        <v>773.8</v>
      </c>
      <c r="I25" s="23">
        <f t="shared" si="1"/>
        <v>612.1</v>
      </c>
      <c r="J25" s="87">
        <f t="shared" ref="J25:J127" si="2">SUM(I25/H25*100)</f>
        <v>79.103127423106756</v>
      </c>
    </row>
    <row r="26" spans="1:10" ht="27.75" customHeight="1" thickBot="1" x14ac:dyDescent="0.3">
      <c r="A26" s="95" t="s">
        <v>62</v>
      </c>
      <c r="B26" s="17"/>
      <c r="C26" s="47" t="s">
        <v>170</v>
      </c>
      <c r="D26" s="47" t="s">
        <v>171</v>
      </c>
      <c r="E26" s="47" t="s">
        <v>200</v>
      </c>
      <c r="F26" s="17"/>
      <c r="G26" s="17">
        <f>SUM(G27)</f>
        <v>773.8</v>
      </c>
      <c r="H26" s="23">
        <f t="shared" ref="H26:I26" si="3">SUM(H27)</f>
        <v>773.8</v>
      </c>
      <c r="I26" s="23">
        <f t="shared" si="3"/>
        <v>612.1</v>
      </c>
      <c r="J26" s="87">
        <f t="shared" si="2"/>
        <v>79.103127423106756</v>
      </c>
    </row>
    <row r="27" spans="1:10" ht="195" customHeight="1" thickBot="1" x14ac:dyDescent="0.3">
      <c r="A27" s="94" t="s">
        <v>198</v>
      </c>
      <c r="B27" s="17"/>
      <c r="C27" s="47" t="s">
        <v>170</v>
      </c>
      <c r="D27" s="47" t="s">
        <v>171</v>
      </c>
      <c r="E27" s="47" t="s">
        <v>201</v>
      </c>
      <c r="F27" s="17"/>
      <c r="G27" s="17">
        <f>SUM(G28)</f>
        <v>773.8</v>
      </c>
      <c r="H27" s="23">
        <f t="shared" ref="H27:I27" si="4">SUM(H28)</f>
        <v>773.8</v>
      </c>
      <c r="I27" s="23">
        <f t="shared" si="4"/>
        <v>612.1</v>
      </c>
      <c r="J27" s="87">
        <f t="shared" si="2"/>
        <v>79.103127423106756</v>
      </c>
    </row>
    <row r="28" spans="1:10" ht="104.25" customHeight="1" thickBot="1" x14ac:dyDescent="0.3">
      <c r="A28" s="95" t="s">
        <v>63</v>
      </c>
      <c r="B28" s="17"/>
      <c r="C28" s="47" t="s">
        <v>170</v>
      </c>
      <c r="D28" s="47" t="s">
        <v>171</v>
      </c>
      <c r="E28" s="47" t="s">
        <v>201</v>
      </c>
      <c r="F28" s="17">
        <v>100</v>
      </c>
      <c r="G28" s="17">
        <v>773.8</v>
      </c>
      <c r="H28" s="17">
        <v>773.8</v>
      </c>
      <c r="I28" s="17">
        <v>612.1</v>
      </c>
      <c r="J28" s="87">
        <f t="shared" si="2"/>
        <v>79.103127423106756</v>
      </c>
    </row>
    <row r="29" spans="1:10" ht="195" customHeight="1" thickBot="1" x14ac:dyDescent="0.3">
      <c r="A29" s="96" t="s">
        <v>199</v>
      </c>
      <c r="B29" s="17"/>
      <c r="C29" s="47" t="s">
        <v>170</v>
      </c>
      <c r="D29" s="47" t="s">
        <v>172</v>
      </c>
      <c r="E29" s="47" t="s">
        <v>202</v>
      </c>
      <c r="F29" s="7"/>
      <c r="G29" s="17">
        <f>SUM(G30+G31+G33+G34+G35+G36)</f>
        <v>3787.8</v>
      </c>
      <c r="H29" s="23">
        <f>SUM(H30+H31+H33+H32+H34+H35+H36)</f>
        <v>5161.7</v>
      </c>
      <c r="I29" s="108">
        <f>SUM(I30+I31+I33+I32)</f>
        <v>3015.5</v>
      </c>
      <c r="J29" s="87">
        <f t="shared" si="2"/>
        <v>58.420675358893391</v>
      </c>
    </row>
    <row r="30" spans="1:10" ht="102" customHeight="1" thickBot="1" x14ac:dyDescent="0.3">
      <c r="A30" s="95" t="s">
        <v>64</v>
      </c>
      <c r="B30" s="17"/>
      <c r="C30" s="47" t="s">
        <v>170</v>
      </c>
      <c r="D30" s="47" t="s">
        <v>172</v>
      </c>
      <c r="E30" s="47" t="s">
        <v>202</v>
      </c>
      <c r="F30" s="17">
        <v>100</v>
      </c>
      <c r="G30" s="17">
        <v>2756</v>
      </c>
      <c r="H30" s="17">
        <v>3844</v>
      </c>
      <c r="I30" s="17">
        <v>2051</v>
      </c>
      <c r="J30" s="87">
        <f t="shared" si="2"/>
        <v>53.355879292403742</v>
      </c>
    </row>
    <row r="31" spans="1:10" ht="31.5" customHeight="1" thickBot="1" x14ac:dyDescent="0.3">
      <c r="A31" s="38" t="s">
        <v>65</v>
      </c>
      <c r="B31" s="17"/>
      <c r="C31" s="47" t="s">
        <v>170</v>
      </c>
      <c r="D31" s="47" t="s">
        <v>172</v>
      </c>
      <c r="E31" s="47" t="s">
        <v>202</v>
      </c>
      <c r="F31" s="17">
        <v>200</v>
      </c>
      <c r="G31" s="17">
        <v>949.8</v>
      </c>
      <c r="H31" s="17">
        <v>1222.7</v>
      </c>
      <c r="I31" s="17">
        <v>878.7</v>
      </c>
      <c r="J31" s="87">
        <f t="shared" si="2"/>
        <v>71.865543469371062</v>
      </c>
    </row>
    <row r="32" spans="1:10" ht="20.25" customHeight="1" thickBot="1" x14ac:dyDescent="0.3">
      <c r="A32" s="95" t="s">
        <v>264</v>
      </c>
      <c r="B32" s="108"/>
      <c r="C32" s="47" t="s">
        <v>170</v>
      </c>
      <c r="D32" s="47" t="s">
        <v>172</v>
      </c>
      <c r="E32" s="47" t="s">
        <v>202</v>
      </c>
      <c r="F32" s="108">
        <v>400</v>
      </c>
      <c r="G32" s="108">
        <v>0</v>
      </c>
      <c r="H32" s="108">
        <v>0</v>
      </c>
      <c r="I32" s="108">
        <v>0</v>
      </c>
      <c r="J32" s="87" t="e">
        <f>SUM(I32/H32*100)</f>
        <v>#DIV/0!</v>
      </c>
    </row>
    <row r="33" spans="1:10" ht="18" customHeight="1" thickBot="1" x14ac:dyDescent="0.3">
      <c r="A33" s="38" t="s">
        <v>66</v>
      </c>
      <c r="B33" s="17"/>
      <c r="C33" s="47" t="s">
        <v>170</v>
      </c>
      <c r="D33" s="47" t="s">
        <v>172</v>
      </c>
      <c r="E33" s="47" t="s">
        <v>202</v>
      </c>
      <c r="F33" s="17">
        <v>800</v>
      </c>
      <c r="G33" s="17">
        <v>80</v>
      </c>
      <c r="H33" s="17">
        <v>93</v>
      </c>
      <c r="I33" s="17">
        <v>85.8</v>
      </c>
      <c r="J33" s="87">
        <f t="shared" si="2"/>
        <v>92.258064516129039</v>
      </c>
    </row>
    <row r="34" spans="1:10" ht="251.25" customHeight="1" thickBot="1" x14ac:dyDescent="0.3">
      <c r="A34" s="97" t="s">
        <v>203</v>
      </c>
      <c r="B34" s="92"/>
      <c r="C34" s="47" t="s">
        <v>170</v>
      </c>
      <c r="D34" s="47" t="s">
        <v>172</v>
      </c>
      <c r="E34" s="47" t="s">
        <v>206</v>
      </c>
      <c r="F34" s="92">
        <v>200</v>
      </c>
      <c r="G34" s="92">
        <v>1</v>
      </c>
      <c r="H34" s="92">
        <v>1</v>
      </c>
      <c r="I34" s="92"/>
      <c r="J34" s="87">
        <f t="shared" si="2"/>
        <v>0</v>
      </c>
    </row>
    <row r="35" spans="1:10" ht="244.5" customHeight="1" thickBot="1" x14ac:dyDescent="0.3">
      <c r="A35" s="97" t="s">
        <v>204</v>
      </c>
      <c r="B35" s="92"/>
      <c r="C35" s="47" t="s">
        <v>170</v>
      </c>
      <c r="D35" s="47" t="s">
        <v>172</v>
      </c>
      <c r="E35" s="47" t="s">
        <v>207</v>
      </c>
      <c r="F35" s="92">
        <v>200</v>
      </c>
      <c r="G35" s="92">
        <v>0.5</v>
      </c>
      <c r="H35" s="92">
        <v>0.5</v>
      </c>
      <c r="I35" s="92"/>
      <c r="J35" s="87">
        <f t="shared" si="2"/>
        <v>0</v>
      </c>
    </row>
    <row r="36" spans="1:10" ht="246.75" customHeight="1" thickBot="1" x14ac:dyDescent="0.3">
      <c r="A36" s="97" t="s">
        <v>205</v>
      </c>
      <c r="B36" s="92"/>
      <c r="C36" s="47" t="s">
        <v>170</v>
      </c>
      <c r="D36" s="47" t="s">
        <v>172</v>
      </c>
      <c r="E36" s="47" t="s">
        <v>208</v>
      </c>
      <c r="F36" s="92">
        <v>200</v>
      </c>
      <c r="G36" s="92">
        <v>0.5</v>
      </c>
      <c r="H36" s="92">
        <v>0.5</v>
      </c>
      <c r="I36" s="92">
        <v>0</v>
      </c>
      <c r="J36" s="87">
        <f t="shared" si="2"/>
        <v>0</v>
      </c>
    </row>
    <row r="37" spans="1:10" ht="28.5" customHeight="1" thickBot="1" x14ac:dyDescent="0.3">
      <c r="A37" s="95" t="s">
        <v>67</v>
      </c>
      <c r="B37" s="17"/>
      <c r="C37" s="47" t="s">
        <v>170</v>
      </c>
      <c r="D37" s="47">
        <v>13</v>
      </c>
      <c r="E37" s="47"/>
      <c r="F37" s="17"/>
      <c r="G37" s="17">
        <f>SUM(G38)</f>
        <v>85</v>
      </c>
      <c r="H37" s="23">
        <f t="shared" ref="H37:I37" si="5">SUM(H38)</f>
        <v>99.1</v>
      </c>
      <c r="I37" s="23">
        <f t="shared" si="5"/>
        <v>94.3</v>
      </c>
      <c r="J37" s="87">
        <f t="shared" si="2"/>
        <v>95.156407669021192</v>
      </c>
    </row>
    <row r="38" spans="1:10" ht="69" customHeight="1" thickBot="1" x14ac:dyDescent="0.3">
      <c r="A38" s="95" t="s">
        <v>68</v>
      </c>
      <c r="B38" s="17"/>
      <c r="C38" s="47" t="s">
        <v>170</v>
      </c>
      <c r="D38" s="47">
        <v>13</v>
      </c>
      <c r="E38" s="47" t="s">
        <v>200</v>
      </c>
      <c r="F38" s="7"/>
      <c r="G38" s="17">
        <f>SUM(G39)</f>
        <v>85</v>
      </c>
      <c r="H38" s="23">
        <f t="shared" ref="H38:I38" si="6">SUM(H39)</f>
        <v>99.1</v>
      </c>
      <c r="I38" s="23">
        <f t="shared" si="6"/>
        <v>94.3</v>
      </c>
      <c r="J38" s="87">
        <f t="shared" si="2"/>
        <v>95.156407669021192</v>
      </c>
    </row>
    <row r="39" spans="1:10" ht="207" customHeight="1" thickBot="1" x14ac:dyDescent="0.3">
      <c r="A39" s="96" t="s">
        <v>210</v>
      </c>
      <c r="B39" s="17"/>
      <c r="C39" s="47" t="s">
        <v>170</v>
      </c>
      <c r="D39" s="47">
        <v>13</v>
      </c>
      <c r="E39" s="47" t="s">
        <v>209</v>
      </c>
      <c r="F39" s="17"/>
      <c r="G39" s="17">
        <f>SUM(G40+G41+G42)</f>
        <v>85</v>
      </c>
      <c r="H39" s="23">
        <f t="shared" ref="H39:I39" si="7">SUM(H40+H41+H42)</f>
        <v>99.1</v>
      </c>
      <c r="I39" s="23">
        <f t="shared" si="7"/>
        <v>94.3</v>
      </c>
      <c r="J39" s="87">
        <f t="shared" si="2"/>
        <v>95.156407669021192</v>
      </c>
    </row>
    <row r="40" spans="1:10" ht="30.75" customHeight="1" thickBot="1" x14ac:dyDescent="0.3">
      <c r="A40" s="95" t="s">
        <v>65</v>
      </c>
      <c r="B40" s="17"/>
      <c r="C40" s="47" t="s">
        <v>170</v>
      </c>
      <c r="D40" s="47">
        <v>13</v>
      </c>
      <c r="E40" s="47" t="s">
        <v>209</v>
      </c>
      <c r="F40" s="17">
        <v>200</v>
      </c>
      <c r="G40" s="17">
        <v>0</v>
      </c>
      <c r="H40" s="17">
        <v>14</v>
      </c>
      <c r="I40" s="17">
        <v>12.2</v>
      </c>
      <c r="J40" s="87">
        <f t="shared" si="2"/>
        <v>87.142857142857139</v>
      </c>
    </row>
    <row r="41" spans="1:10" ht="20.25" customHeight="1" thickBot="1" x14ac:dyDescent="0.3">
      <c r="A41" s="95" t="s">
        <v>69</v>
      </c>
      <c r="B41" s="17"/>
      <c r="C41" s="47" t="s">
        <v>170</v>
      </c>
      <c r="D41" s="47">
        <v>13</v>
      </c>
      <c r="E41" s="47" t="s">
        <v>209</v>
      </c>
      <c r="F41" s="17">
        <v>500</v>
      </c>
      <c r="G41" s="17">
        <v>80</v>
      </c>
      <c r="H41" s="17">
        <v>82.1</v>
      </c>
      <c r="I41" s="17">
        <v>82.1</v>
      </c>
      <c r="J41" s="87">
        <f t="shared" si="2"/>
        <v>100</v>
      </c>
    </row>
    <row r="42" spans="1:10" ht="21.75" customHeight="1" thickBot="1" x14ac:dyDescent="0.3">
      <c r="A42" s="95" t="s">
        <v>66</v>
      </c>
      <c r="B42" s="17"/>
      <c r="C42" s="47" t="s">
        <v>170</v>
      </c>
      <c r="D42" s="47">
        <v>13</v>
      </c>
      <c r="E42" s="47" t="s">
        <v>209</v>
      </c>
      <c r="F42" s="17">
        <v>800</v>
      </c>
      <c r="G42" s="17">
        <v>5</v>
      </c>
      <c r="H42" s="17">
        <v>3</v>
      </c>
      <c r="I42" s="17">
        <v>0</v>
      </c>
      <c r="J42" s="87">
        <f t="shared" si="2"/>
        <v>0</v>
      </c>
    </row>
    <row r="43" spans="1:10" ht="18" customHeight="1" thickBot="1" x14ac:dyDescent="0.3">
      <c r="A43" s="104" t="s">
        <v>70</v>
      </c>
      <c r="B43" s="20"/>
      <c r="C43" s="46" t="s">
        <v>171</v>
      </c>
      <c r="D43" s="46"/>
      <c r="E43" s="20"/>
      <c r="F43" s="20"/>
      <c r="G43" s="20">
        <f>SUM(G44)</f>
        <v>184.1</v>
      </c>
      <c r="H43" s="20">
        <f t="shared" ref="H43:I43" si="8">SUM(H44)</f>
        <v>188.29999999999998</v>
      </c>
      <c r="I43" s="20">
        <f t="shared" si="8"/>
        <v>138</v>
      </c>
      <c r="J43" s="87">
        <f t="shared" si="2"/>
        <v>73.287307488050985</v>
      </c>
    </row>
    <row r="44" spans="1:10" ht="248.25" customHeight="1" thickBot="1" x14ac:dyDescent="0.3">
      <c r="A44" s="96" t="s">
        <v>211</v>
      </c>
      <c r="B44" s="17"/>
      <c r="C44" s="47" t="s">
        <v>171</v>
      </c>
      <c r="D44" s="47" t="s">
        <v>173</v>
      </c>
      <c r="E44" s="47" t="s">
        <v>212</v>
      </c>
      <c r="F44" s="17"/>
      <c r="G44" s="17">
        <f>SUM(G45+G46)</f>
        <v>184.1</v>
      </c>
      <c r="H44" s="23">
        <f t="shared" ref="H44:I44" si="9">SUM(H45+H46)</f>
        <v>188.29999999999998</v>
      </c>
      <c r="I44" s="23">
        <f t="shared" si="9"/>
        <v>138</v>
      </c>
      <c r="J44" s="87">
        <f t="shared" si="2"/>
        <v>73.287307488050985</v>
      </c>
    </row>
    <row r="45" spans="1:10" ht="96.75" customHeight="1" thickBot="1" x14ac:dyDescent="0.3">
      <c r="A45" s="95" t="s">
        <v>63</v>
      </c>
      <c r="B45" s="17"/>
      <c r="C45" s="47" t="s">
        <v>171</v>
      </c>
      <c r="D45" s="47" t="s">
        <v>173</v>
      </c>
      <c r="E45" s="47" t="s">
        <v>212</v>
      </c>
      <c r="F45" s="17">
        <v>100</v>
      </c>
      <c r="G45" s="17">
        <v>155.19999999999999</v>
      </c>
      <c r="H45" s="17">
        <v>172.2</v>
      </c>
      <c r="I45" s="17">
        <v>123.9</v>
      </c>
      <c r="J45" s="87">
        <f t="shared" si="2"/>
        <v>71.951219512195124</v>
      </c>
    </row>
    <row r="46" spans="1:10" ht="32.25" customHeight="1" thickBot="1" x14ac:dyDescent="0.3">
      <c r="A46" s="38" t="s">
        <v>71</v>
      </c>
      <c r="B46" s="17"/>
      <c r="C46" s="47" t="s">
        <v>171</v>
      </c>
      <c r="D46" s="47" t="s">
        <v>173</v>
      </c>
      <c r="E46" s="47" t="s">
        <v>212</v>
      </c>
      <c r="F46" s="17">
        <v>200</v>
      </c>
      <c r="G46" s="17">
        <v>28.9</v>
      </c>
      <c r="H46" s="17">
        <v>16.100000000000001</v>
      </c>
      <c r="I46" s="17">
        <v>14.1</v>
      </c>
      <c r="J46" s="87">
        <f t="shared" si="2"/>
        <v>87.57763975155278</v>
      </c>
    </row>
    <row r="47" spans="1:10" ht="42" customHeight="1" thickBot="1" x14ac:dyDescent="0.3">
      <c r="A47" s="104" t="s">
        <v>72</v>
      </c>
      <c r="B47" s="20"/>
      <c r="C47" s="46" t="s">
        <v>173</v>
      </c>
      <c r="D47" s="46"/>
      <c r="E47" s="20"/>
      <c r="F47" s="20"/>
      <c r="G47" s="20">
        <f>SUM(G48)</f>
        <v>10</v>
      </c>
      <c r="H47" s="20">
        <f t="shared" ref="H47:I47" si="10">SUM(H48)</f>
        <v>57</v>
      </c>
      <c r="I47" s="20">
        <f t="shared" si="10"/>
        <v>48.7</v>
      </c>
      <c r="J47" s="87">
        <f t="shared" si="2"/>
        <v>85.438596491228083</v>
      </c>
    </row>
    <row r="48" spans="1:10" ht="54.75" customHeight="1" thickBot="1" x14ac:dyDescent="0.3">
      <c r="A48" s="95" t="s">
        <v>73</v>
      </c>
      <c r="B48" s="17"/>
      <c r="C48" s="47" t="s">
        <v>173</v>
      </c>
      <c r="D48" s="47" t="s">
        <v>174</v>
      </c>
      <c r="E48" s="17"/>
      <c r="F48" s="17"/>
      <c r="G48" s="99">
        <f>SUM(G49+G51+G53)</f>
        <v>10</v>
      </c>
      <c r="H48" s="99">
        <f t="shared" ref="H48:J48" si="11">SUM(H49+H51+H53)</f>
        <v>57</v>
      </c>
      <c r="I48" s="99">
        <f t="shared" si="11"/>
        <v>48.7</v>
      </c>
      <c r="J48" s="99">
        <f t="shared" si="11"/>
        <v>99.387755102040813</v>
      </c>
    </row>
    <row r="49" spans="1:10" ht="213.75" customHeight="1" thickBot="1" x14ac:dyDescent="0.3">
      <c r="A49" s="96" t="s">
        <v>213</v>
      </c>
      <c r="B49" s="17"/>
      <c r="C49" s="47" t="s">
        <v>173</v>
      </c>
      <c r="D49" s="47" t="s">
        <v>174</v>
      </c>
      <c r="E49" s="47" t="s">
        <v>214</v>
      </c>
      <c r="F49" s="17"/>
      <c r="G49" s="17">
        <f>SUM(G50)</f>
        <v>2</v>
      </c>
      <c r="H49" s="99">
        <f>SUM(H50)</f>
        <v>49</v>
      </c>
      <c r="I49" s="23">
        <f t="shared" ref="I49" si="12">SUM(I50)</f>
        <v>48.7</v>
      </c>
      <c r="J49" s="87">
        <f t="shared" si="2"/>
        <v>99.387755102040813</v>
      </c>
    </row>
    <row r="50" spans="1:10" ht="30.75" customHeight="1" thickBot="1" x14ac:dyDescent="0.3">
      <c r="A50" s="95" t="s">
        <v>71</v>
      </c>
      <c r="B50" s="17"/>
      <c r="C50" s="47" t="s">
        <v>173</v>
      </c>
      <c r="D50" s="47" t="s">
        <v>174</v>
      </c>
      <c r="E50" s="47" t="s">
        <v>214</v>
      </c>
      <c r="F50" s="17">
        <v>200</v>
      </c>
      <c r="G50" s="99">
        <v>2</v>
      </c>
      <c r="H50" s="99">
        <v>49</v>
      </c>
      <c r="I50" s="99">
        <v>48.7</v>
      </c>
      <c r="J50" s="87">
        <f t="shared" si="2"/>
        <v>99.387755102040813</v>
      </c>
    </row>
    <row r="51" spans="1:10" ht="246" customHeight="1" thickBot="1" x14ac:dyDescent="0.3">
      <c r="A51" s="98" t="s">
        <v>215</v>
      </c>
      <c r="B51" s="92"/>
      <c r="C51" s="47" t="s">
        <v>173</v>
      </c>
      <c r="D51" s="47" t="s">
        <v>174</v>
      </c>
      <c r="E51" s="47" t="s">
        <v>216</v>
      </c>
      <c r="F51" s="92"/>
      <c r="G51" s="99">
        <f>SUM(G52)</f>
        <v>2</v>
      </c>
      <c r="H51" s="99">
        <f t="shared" ref="H51:J51" si="13">SUM(H52)</f>
        <v>2</v>
      </c>
      <c r="I51" s="99">
        <f t="shared" si="13"/>
        <v>0</v>
      </c>
      <c r="J51" s="99">
        <f t="shared" si="13"/>
        <v>0</v>
      </c>
    </row>
    <row r="52" spans="1:10" ht="30.75" customHeight="1" thickBot="1" x14ac:dyDescent="0.3">
      <c r="A52" s="95" t="s">
        <v>71</v>
      </c>
      <c r="B52" s="92"/>
      <c r="C52" s="47" t="s">
        <v>173</v>
      </c>
      <c r="D52" s="47" t="s">
        <v>174</v>
      </c>
      <c r="E52" s="47" t="s">
        <v>216</v>
      </c>
      <c r="F52" s="92">
        <v>200</v>
      </c>
      <c r="G52" s="99">
        <v>2</v>
      </c>
      <c r="H52" s="99">
        <v>2</v>
      </c>
      <c r="I52" s="99"/>
      <c r="J52" s="87"/>
    </row>
    <row r="53" spans="1:10" ht="261.75" customHeight="1" thickBot="1" x14ac:dyDescent="0.3">
      <c r="A53" s="94" t="s">
        <v>217</v>
      </c>
      <c r="B53" s="92"/>
      <c r="C53" s="47" t="s">
        <v>173</v>
      </c>
      <c r="D53" s="47" t="s">
        <v>174</v>
      </c>
      <c r="E53" s="47" t="s">
        <v>218</v>
      </c>
      <c r="F53" s="92"/>
      <c r="G53" s="99">
        <f>SUM(G54)</f>
        <v>6</v>
      </c>
      <c r="H53" s="99">
        <f t="shared" ref="H53:J53" si="14">SUM(H54)</f>
        <v>6</v>
      </c>
      <c r="I53" s="99">
        <f t="shared" si="14"/>
        <v>0</v>
      </c>
      <c r="J53" s="99">
        <f t="shared" si="14"/>
        <v>0</v>
      </c>
    </row>
    <row r="54" spans="1:10" ht="30.75" customHeight="1" thickBot="1" x14ac:dyDescent="0.3">
      <c r="A54" s="95" t="s">
        <v>71</v>
      </c>
      <c r="B54" s="92"/>
      <c r="C54" s="47" t="s">
        <v>173</v>
      </c>
      <c r="D54" s="47" t="s">
        <v>174</v>
      </c>
      <c r="E54" s="47" t="s">
        <v>218</v>
      </c>
      <c r="F54" s="92">
        <v>200</v>
      </c>
      <c r="G54" s="99">
        <v>6</v>
      </c>
      <c r="H54" s="99">
        <v>6</v>
      </c>
      <c r="I54" s="99"/>
      <c r="J54" s="87"/>
    </row>
    <row r="55" spans="1:10" ht="18" customHeight="1" thickBot="1" x14ac:dyDescent="0.3">
      <c r="A55" s="104" t="s">
        <v>74</v>
      </c>
      <c r="B55" s="20"/>
      <c r="C55" s="46" t="s">
        <v>172</v>
      </c>
      <c r="D55" s="46"/>
      <c r="E55" s="20"/>
      <c r="F55" s="20"/>
      <c r="G55" s="100">
        <f>SUM(G56+G61)</f>
        <v>41</v>
      </c>
      <c r="H55" s="100">
        <f t="shared" ref="H55:I55" si="15">SUM(H56+H61)</f>
        <v>232.6</v>
      </c>
      <c r="I55" s="100">
        <f t="shared" si="15"/>
        <v>36.9</v>
      </c>
      <c r="J55" s="87">
        <f t="shared" si="2"/>
        <v>15.86414445399828</v>
      </c>
    </row>
    <row r="56" spans="1:10" ht="30.75" customHeight="1" thickBot="1" x14ac:dyDescent="0.3">
      <c r="A56" s="104" t="s">
        <v>75</v>
      </c>
      <c r="B56" s="20"/>
      <c r="C56" s="46" t="s">
        <v>172</v>
      </c>
      <c r="D56" s="46" t="s">
        <v>174</v>
      </c>
      <c r="E56" s="20"/>
      <c r="F56" s="20"/>
      <c r="G56" s="100">
        <f>SUM(G57+G59)</f>
        <v>1</v>
      </c>
      <c r="H56" s="100">
        <f t="shared" ref="H56:I56" si="16">SUM(H57+H59)</f>
        <v>192.6</v>
      </c>
      <c r="I56" s="100">
        <f t="shared" si="16"/>
        <v>0</v>
      </c>
      <c r="J56" s="87">
        <f t="shared" si="2"/>
        <v>0</v>
      </c>
    </row>
    <row r="57" spans="1:10" ht="220.5" customHeight="1" thickBot="1" x14ac:dyDescent="0.3">
      <c r="A57" s="94" t="s">
        <v>219</v>
      </c>
      <c r="B57" s="20"/>
      <c r="C57" s="47" t="s">
        <v>172</v>
      </c>
      <c r="D57" s="47" t="s">
        <v>174</v>
      </c>
      <c r="E57" s="47" t="s">
        <v>220</v>
      </c>
      <c r="F57" s="17"/>
      <c r="G57" s="99">
        <f>SUM(G58)</f>
        <v>0</v>
      </c>
      <c r="H57" s="99">
        <f t="shared" ref="H57:I57" si="17">SUM(H58)</f>
        <v>0</v>
      </c>
      <c r="I57" s="99">
        <f t="shared" si="17"/>
        <v>0</v>
      </c>
      <c r="J57" s="87" t="e">
        <f t="shared" si="2"/>
        <v>#DIV/0!</v>
      </c>
    </row>
    <row r="58" spans="1:10" ht="42" customHeight="1" thickBot="1" x14ac:dyDescent="0.3">
      <c r="A58" s="95" t="s">
        <v>76</v>
      </c>
      <c r="B58" s="20"/>
      <c r="C58" s="47" t="s">
        <v>172</v>
      </c>
      <c r="D58" s="47" t="s">
        <v>174</v>
      </c>
      <c r="E58" s="47" t="s">
        <v>220</v>
      </c>
      <c r="F58" s="17">
        <v>200</v>
      </c>
      <c r="G58" s="99">
        <v>0</v>
      </c>
      <c r="H58" s="99">
        <v>0</v>
      </c>
      <c r="I58" s="99">
        <v>0</v>
      </c>
      <c r="J58" s="87" t="e">
        <f t="shared" si="2"/>
        <v>#DIV/0!</v>
      </c>
    </row>
    <row r="59" spans="1:10" ht="201.75" customHeight="1" thickBot="1" x14ac:dyDescent="0.3">
      <c r="A59" s="97" t="s">
        <v>273</v>
      </c>
      <c r="B59" s="20"/>
      <c r="C59" s="47" t="s">
        <v>172</v>
      </c>
      <c r="D59" s="47" t="s">
        <v>174</v>
      </c>
      <c r="E59" s="47" t="s">
        <v>253</v>
      </c>
      <c r="F59" s="92"/>
      <c r="G59" s="99">
        <f>SUM(G60)</f>
        <v>1</v>
      </c>
      <c r="H59" s="99">
        <f t="shared" ref="H59:I59" si="18">SUM(H60)</f>
        <v>192.6</v>
      </c>
      <c r="I59" s="99">
        <f t="shared" si="18"/>
        <v>0</v>
      </c>
      <c r="J59" s="87">
        <f t="shared" si="2"/>
        <v>0</v>
      </c>
    </row>
    <row r="60" spans="1:10" ht="42" customHeight="1" thickBot="1" x14ac:dyDescent="0.3">
      <c r="A60" s="95" t="s">
        <v>76</v>
      </c>
      <c r="B60" s="20"/>
      <c r="C60" s="47" t="s">
        <v>172</v>
      </c>
      <c r="D60" s="47" t="s">
        <v>174</v>
      </c>
      <c r="E60" s="47" t="s">
        <v>253</v>
      </c>
      <c r="F60" s="92">
        <v>200</v>
      </c>
      <c r="G60" s="99">
        <v>1</v>
      </c>
      <c r="H60" s="99">
        <v>192.6</v>
      </c>
      <c r="I60" s="99"/>
      <c r="J60" s="87">
        <f t="shared" si="2"/>
        <v>0</v>
      </c>
    </row>
    <row r="61" spans="1:10" ht="30" customHeight="1" thickBot="1" x14ac:dyDescent="0.3">
      <c r="A61" s="95" t="s">
        <v>77</v>
      </c>
      <c r="B61" s="17"/>
      <c r="C61" s="46" t="s">
        <v>172</v>
      </c>
      <c r="D61" s="46">
        <v>12</v>
      </c>
      <c r="E61" s="20"/>
      <c r="F61" s="17"/>
      <c r="G61" s="99">
        <f>SUM(G62+G64)</f>
        <v>40</v>
      </c>
      <c r="H61" s="99">
        <f>SUM(H62)</f>
        <v>40</v>
      </c>
      <c r="I61" s="99">
        <f t="shared" ref="I61" si="19">SUM(I62)</f>
        <v>36.9</v>
      </c>
      <c r="J61" s="87">
        <f t="shared" si="2"/>
        <v>92.25</v>
      </c>
    </row>
    <row r="62" spans="1:10" ht="189.75" customHeight="1" thickBot="1" x14ac:dyDescent="0.3">
      <c r="A62" s="101" t="s">
        <v>222</v>
      </c>
      <c r="B62" s="17"/>
      <c r="C62" s="47" t="s">
        <v>172</v>
      </c>
      <c r="D62" s="47">
        <v>12</v>
      </c>
      <c r="E62" s="47" t="s">
        <v>209</v>
      </c>
      <c r="F62" s="17"/>
      <c r="G62" s="99">
        <f>SUM(G63)</f>
        <v>35</v>
      </c>
      <c r="H62" s="99">
        <f>SUM(H63+H64)</f>
        <v>40</v>
      </c>
      <c r="I62" s="99">
        <f>SUM(I63+I64)</f>
        <v>36.9</v>
      </c>
      <c r="J62" s="87">
        <f t="shared" si="2"/>
        <v>92.25</v>
      </c>
    </row>
    <row r="63" spans="1:10" ht="26.25" customHeight="1" thickBot="1" x14ac:dyDescent="0.3">
      <c r="A63" s="95" t="s">
        <v>71</v>
      </c>
      <c r="B63" s="17"/>
      <c r="C63" s="47" t="s">
        <v>172</v>
      </c>
      <c r="D63" s="47">
        <v>12</v>
      </c>
      <c r="E63" s="47" t="s">
        <v>209</v>
      </c>
      <c r="F63" s="17">
        <v>200</v>
      </c>
      <c r="G63" s="99">
        <v>35</v>
      </c>
      <c r="H63" s="99">
        <v>38</v>
      </c>
      <c r="I63" s="17">
        <v>36.9</v>
      </c>
      <c r="J63" s="87">
        <f t="shared" si="2"/>
        <v>97.105263157894726</v>
      </c>
    </row>
    <row r="64" spans="1:10" ht="227.25" customHeight="1" thickBot="1" x14ac:dyDescent="0.3">
      <c r="A64" s="97" t="s">
        <v>223</v>
      </c>
      <c r="B64" s="90"/>
      <c r="C64" s="47" t="s">
        <v>172</v>
      </c>
      <c r="D64" s="47" t="s">
        <v>182</v>
      </c>
      <c r="E64" s="47" t="s">
        <v>224</v>
      </c>
      <c r="F64" s="90">
        <v>200</v>
      </c>
      <c r="G64" s="99">
        <v>5</v>
      </c>
      <c r="H64" s="99">
        <v>2</v>
      </c>
      <c r="I64" s="90">
        <v>0</v>
      </c>
      <c r="J64" s="87">
        <f t="shared" si="2"/>
        <v>0</v>
      </c>
    </row>
    <row r="65" spans="1:10" ht="29.25" customHeight="1" thickBot="1" x14ac:dyDescent="0.3">
      <c r="A65" s="104" t="s">
        <v>78</v>
      </c>
      <c r="B65" s="20"/>
      <c r="C65" s="46" t="s">
        <v>175</v>
      </c>
      <c r="D65" s="48"/>
      <c r="E65" s="7"/>
      <c r="F65" s="7"/>
      <c r="G65" s="20">
        <f t="shared" ref="G65:H65" si="20">SUM(G68+G66)</f>
        <v>935</v>
      </c>
      <c r="H65" s="20">
        <f t="shared" si="20"/>
        <v>2305.5</v>
      </c>
      <c r="I65" s="20">
        <f>SUM(I68+I66)</f>
        <v>674.8</v>
      </c>
      <c r="J65" s="87">
        <f t="shared" si="2"/>
        <v>29.269139015397961</v>
      </c>
    </row>
    <row r="66" spans="1:10" ht="15.75" customHeight="1" thickBot="1" x14ac:dyDescent="0.3">
      <c r="A66" s="104" t="s">
        <v>86</v>
      </c>
      <c r="B66" s="20"/>
      <c r="C66" s="46" t="s">
        <v>175</v>
      </c>
      <c r="D66" s="46" t="s">
        <v>171</v>
      </c>
      <c r="E66" s="7"/>
      <c r="F66" s="7"/>
      <c r="G66" s="100">
        <f t="shared" ref="G66:H66" si="21">SUM(G67)</f>
        <v>200</v>
      </c>
      <c r="H66" s="100">
        <f t="shared" si="21"/>
        <v>337</v>
      </c>
      <c r="I66" s="100">
        <f>SUM(I67)</f>
        <v>183.2</v>
      </c>
      <c r="J66" s="87">
        <f t="shared" si="2"/>
        <v>54.362017804154291</v>
      </c>
    </row>
    <row r="67" spans="1:10" ht="201.75" customHeight="1" thickBot="1" x14ac:dyDescent="0.3">
      <c r="A67" s="97" t="s">
        <v>225</v>
      </c>
      <c r="B67" s="20"/>
      <c r="C67" s="47" t="s">
        <v>175</v>
      </c>
      <c r="D67" s="47" t="s">
        <v>171</v>
      </c>
      <c r="E67" s="90">
        <v>140170200</v>
      </c>
      <c r="F67" s="90">
        <v>200</v>
      </c>
      <c r="G67" s="99">
        <v>200</v>
      </c>
      <c r="H67" s="99">
        <v>337</v>
      </c>
      <c r="I67" s="99">
        <v>183.2</v>
      </c>
      <c r="J67" s="106">
        <f t="shared" si="2"/>
        <v>54.362017804154291</v>
      </c>
    </row>
    <row r="68" spans="1:10" ht="17.25" customHeight="1" thickBot="1" x14ac:dyDescent="0.3">
      <c r="A68" s="104" t="s">
        <v>79</v>
      </c>
      <c r="B68" s="20"/>
      <c r="C68" s="46" t="s">
        <v>175</v>
      </c>
      <c r="D68" s="46" t="s">
        <v>173</v>
      </c>
      <c r="E68" s="7"/>
      <c r="F68" s="7"/>
      <c r="G68" s="100">
        <f>SUM(G69+G71+G73+G75+G78+G80+G82+G84)</f>
        <v>735</v>
      </c>
      <c r="H68" s="100">
        <f>SUM(H69+H71+H73+H75+H78+H80+H82+H84+H77)</f>
        <v>1968.5</v>
      </c>
      <c r="I68" s="100">
        <f t="shared" ref="I68:J68" si="22">SUM(I69+I71+I73+I75+I78+I80+I82+I84)</f>
        <v>491.6</v>
      </c>
      <c r="J68" s="100">
        <f t="shared" si="22"/>
        <v>111.48449226075914</v>
      </c>
    </row>
    <row r="69" spans="1:10" ht="150" customHeight="1" thickBot="1" x14ac:dyDescent="0.3">
      <c r="A69" s="97" t="s">
        <v>226</v>
      </c>
      <c r="B69" s="17"/>
      <c r="C69" s="47" t="s">
        <v>175</v>
      </c>
      <c r="D69" s="47" t="s">
        <v>173</v>
      </c>
      <c r="E69" s="47" t="s">
        <v>227</v>
      </c>
      <c r="F69" s="7"/>
      <c r="G69" s="99">
        <f>SUM(G70)</f>
        <v>639</v>
      </c>
      <c r="H69" s="99">
        <f t="shared" ref="H69:I69" si="23">SUM(H70)</f>
        <v>865.4</v>
      </c>
      <c r="I69" s="99">
        <f t="shared" si="23"/>
        <v>87.1</v>
      </c>
      <c r="J69" s="87">
        <f t="shared" si="2"/>
        <v>10.064709960711809</v>
      </c>
    </row>
    <row r="70" spans="1:10" ht="27" customHeight="1" thickBot="1" x14ac:dyDescent="0.3">
      <c r="A70" s="95" t="s">
        <v>80</v>
      </c>
      <c r="B70" s="17"/>
      <c r="C70" s="47" t="s">
        <v>175</v>
      </c>
      <c r="D70" s="47" t="s">
        <v>173</v>
      </c>
      <c r="E70" s="47" t="s">
        <v>227</v>
      </c>
      <c r="F70" s="17">
        <v>200</v>
      </c>
      <c r="G70" s="99">
        <v>639</v>
      </c>
      <c r="H70" s="99">
        <v>865.4</v>
      </c>
      <c r="I70" s="99">
        <v>87.1</v>
      </c>
      <c r="J70" s="87">
        <f t="shared" si="2"/>
        <v>10.064709960711809</v>
      </c>
    </row>
    <row r="71" spans="1:10" ht="178.5" customHeight="1" thickBot="1" x14ac:dyDescent="0.3">
      <c r="A71" s="102" t="s">
        <v>278</v>
      </c>
      <c r="B71" s="17"/>
      <c r="C71" s="47" t="s">
        <v>175</v>
      </c>
      <c r="D71" s="47" t="s">
        <v>173</v>
      </c>
      <c r="E71" s="47" t="s">
        <v>277</v>
      </c>
      <c r="F71" s="7"/>
      <c r="G71" s="99">
        <f>SUM(G72)</f>
        <v>0</v>
      </c>
      <c r="H71" s="99">
        <f t="shared" ref="H71:I71" si="24">SUM(H72)</f>
        <v>398.5</v>
      </c>
      <c r="I71" s="99">
        <f t="shared" si="24"/>
        <v>398.5</v>
      </c>
      <c r="J71" s="87">
        <f t="shared" si="2"/>
        <v>100</v>
      </c>
    </row>
    <row r="72" spans="1:10" ht="33.75" customHeight="1" thickBot="1" x14ac:dyDescent="0.3">
      <c r="A72" s="95" t="s">
        <v>71</v>
      </c>
      <c r="B72" s="17"/>
      <c r="C72" s="47" t="s">
        <v>175</v>
      </c>
      <c r="D72" s="47" t="s">
        <v>173</v>
      </c>
      <c r="E72" s="47" t="s">
        <v>277</v>
      </c>
      <c r="F72" s="17">
        <v>200</v>
      </c>
      <c r="G72" s="99">
        <v>0</v>
      </c>
      <c r="H72" s="99">
        <v>398.5</v>
      </c>
      <c r="I72" s="99">
        <v>398.5</v>
      </c>
      <c r="J72" s="87">
        <f t="shared" si="2"/>
        <v>100</v>
      </c>
    </row>
    <row r="73" spans="1:10" ht="164.25" customHeight="1" thickBot="1" x14ac:dyDescent="0.3">
      <c r="A73" s="94" t="s">
        <v>228</v>
      </c>
      <c r="B73" s="80"/>
      <c r="C73" s="47" t="s">
        <v>175</v>
      </c>
      <c r="D73" s="47" t="s">
        <v>173</v>
      </c>
      <c r="E73" s="47" t="s">
        <v>186</v>
      </c>
      <c r="F73" s="80"/>
      <c r="G73" s="80">
        <f>SUM(G74)</f>
        <v>10</v>
      </c>
      <c r="H73" s="80">
        <f t="shared" ref="H73:I73" si="25">SUM(H74)</f>
        <v>76</v>
      </c>
      <c r="I73" s="80">
        <f t="shared" si="25"/>
        <v>0</v>
      </c>
      <c r="J73" s="87">
        <f t="shared" si="2"/>
        <v>0</v>
      </c>
    </row>
    <row r="74" spans="1:10" ht="26.25" customHeight="1" thickBot="1" x14ac:dyDescent="0.3">
      <c r="A74" s="95" t="s">
        <v>71</v>
      </c>
      <c r="B74" s="80"/>
      <c r="C74" s="47" t="s">
        <v>175</v>
      </c>
      <c r="D74" s="47" t="s">
        <v>173</v>
      </c>
      <c r="E74" s="47" t="s">
        <v>186</v>
      </c>
      <c r="F74" s="80">
        <v>200</v>
      </c>
      <c r="G74" s="80">
        <v>10</v>
      </c>
      <c r="H74" s="80">
        <v>76</v>
      </c>
      <c r="I74" s="80">
        <v>0</v>
      </c>
      <c r="J74" s="87">
        <f t="shared" si="2"/>
        <v>0</v>
      </c>
    </row>
    <row r="75" spans="1:10" ht="168.75" customHeight="1" thickBot="1" x14ac:dyDescent="0.3">
      <c r="A75" s="102" t="s">
        <v>229</v>
      </c>
      <c r="B75" s="92"/>
      <c r="C75" s="47" t="s">
        <v>175</v>
      </c>
      <c r="D75" s="47" t="s">
        <v>173</v>
      </c>
      <c r="E75" s="47" t="s">
        <v>187</v>
      </c>
      <c r="F75" s="92"/>
      <c r="G75" s="99">
        <f>SUM(G76+G77)</f>
        <v>83</v>
      </c>
      <c r="H75" s="99">
        <f t="shared" ref="H75:J75" si="26">SUM(H76)</f>
        <v>422.6</v>
      </c>
      <c r="I75" s="99">
        <f>SUM(I76+I77)</f>
        <v>6</v>
      </c>
      <c r="J75" s="99">
        <f t="shared" si="26"/>
        <v>1.419782300047326</v>
      </c>
    </row>
    <row r="76" spans="1:10" ht="29.25" customHeight="1" thickBot="1" x14ac:dyDescent="0.3">
      <c r="A76" s="95" t="s">
        <v>71</v>
      </c>
      <c r="B76" s="92"/>
      <c r="C76" s="47" t="s">
        <v>175</v>
      </c>
      <c r="D76" s="47" t="s">
        <v>173</v>
      </c>
      <c r="E76" s="47" t="s">
        <v>187</v>
      </c>
      <c r="F76" s="92">
        <v>200</v>
      </c>
      <c r="G76" s="92">
        <v>80</v>
      </c>
      <c r="H76" s="92">
        <v>422.6</v>
      </c>
      <c r="I76" s="92">
        <v>6</v>
      </c>
      <c r="J76" s="87">
        <f t="shared" si="2"/>
        <v>1.419782300047326</v>
      </c>
    </row>
    <row r="77" spans="1:10" ht="29.25" customHeight="1" thickBot="1" x14ac:dyDescent="0.3">
      <c r="A77" s="95" t="s">
        <v>71</v>
      </c>
      <c r="B77" s="103"/>
      <c r="C77" s="47" t="s">
        <v>175</v>
      </c>
      <c r="D77" s="47" t="s">
        <v>173</v>
      </c>
      <c r="E77" s="47" t="s">
        <v>257</v>
      </c>
      <c r="F77" s="103">
        <v>200</v>
      </c>
      <c r="G77" s="103">
        <v>3</v>
      </c>
      <c r="H77" s="103">
        <v>3</v>
      </c>
      <c r="I77" s="103"/>
      <c r="J77" s="87"/>
    </row>
    <row r="78" spans="1:10" ht="177.75" customHeight="1" thickBot="1" x14ac:dyDescent="0.3">
      <c r="A78" s="102" t="s">
        <v>256</v>
      </c>
      <c r="B78" s="93"/>
      <c r="C78" s="47" t="s">
        <v>175</v>
      </c>
      <c r="D78" s="47" t="s">
        <v>173</v>
      </c>
      <c r="E78" s="47" t="s">
        <v>220</v>
      </c>
      <c r="F78" s="93"/>
      <c r="G78" s="99">
        <f>SUM(G79)</f>
        <v>0.5</v>
      </c>
      <c r="H78" s="99">
        <f t="shared" ref="H78:J78" si="27">SUM(H79)</f>
        <v>0.5</v>
      </c>
      <c r="I78" s="99">
        <f t="shared" si="27"/>
        <v>0</v>
      </c>
      <c r="J78" s="99">
        <f t="shared" si="27"/>
        <v>0</v>
      </c>
    </row>
    <row r="79" spans="1:10" ht="29.25" customHeight="1" thickBot="1" x14ac:dyDescent="0.3">
      <c r="A79" s="95" t="s">
        <v>71</v>
      </c>
      <c r="B79" s="93"/>
      <c r="C79" s="47" t="s">
        <v>175</v>
      </c>
      <c r="D79" s="47" t="s">
        <v>173</v>
      </c>
      <c r="E79" s="47" t="s">
        <v>220</v>
      </c>
      <c r="F79" s="93">
        <v>200</v>
      </c>
      <c r="G79" s="99">
        <v>0.5</v>
      </c>
      <c r="H79" s="99">
        <v>0.5</v>
      </c>
      <c r="I79" s="93"/>
      <c r="J79" s="87">
        <f t="shared" si="2"/>
        <v>0</v>
      </c>
    </row>
    <row r="80" spans="1:10" ht="175.5" customHeight="1" thickBot="1" x14ac:dyDescent="0.3">
      <c r="A80" s="102" t="s">
        <v>255</v>
      </c>
      <c r="B80" s="93"/>
      <c r="C80" s="47" t="s">
        <v>175</v>
      </c>
      <c r="D80" s="47" t="s">
        <v>173</v>
      </c>
      <c r="E80" s="47" t="s">
        <v>221</v>
      </c>
      <c r="F80" s="93"/>
      <c r="G80" s="99">
        <f>SUM(G81)</f>
        <v>0.5</v>
      </c>
      <c r="H80" s="99">
        <f t="shared" ref="H80:J80" si="28">SUM(H81)</f>
        <v>0.5</v>
      </c>
      <c r="I80" s="99">
        <f t="shared" si="28"/>
        <v>0</v>
      </c>
      <c r="J80" s="99">
        <f t="shared" si="28"/>
        <v>0</v>
      </c>
    </row>
    <row r="81" spans="1:10" ht="29.25" customHeight="1" thickBot="1" x14ac:dyDescent="0.3">
      <c r="A81" s="95" t="s">
        <v>71</v>
      </c>
      <c r="B81" s="93"/>
      <c r="C81" s="47" t="s">
        <v>175</v>
      </c>
      <c r="D81" s="47" t="s">
        <v>173</v>
      </c>
      <c r="E81" s="47" t="s">
        <v>221</v>
      </c>
      <c r="F81" s="93">
        <v>200</v>
      </c>
      <c r="G81" s="99">
        <v>0.5</v>
      </c>
      <c r="H81" s="99">
        <v>0.5</v>
      </c>
      <c r="I81" s="93"/>
      <c r="J81" s="87">
        <f t="shared" si="2"/>
        <v>0</v>
      </c>
    </row>
    <row r="82" spans="1:10" ht="177" customHeight="1" thickBot="1" x14ac:dyDescent="0.3">
      <c r="A82" s="102" t="s">
        <v>254</v>
      </c>
      <c r="B82" s="93"/>
      <c r="C82" s="47" t="s">
        <v>175</v>
      </c>
      <c r="D82" s="47" t="s">
        <v>173</v>
      </c>
      <c r="E82" s="47" t="s">
        <v>253</v>
      </c>
      <c r="F82" s="93"/>
      <c r="G82" s="99">
        <f>SUM(G83)</f>
        <v>1</v>
      </c>
      <c r="H82" s="99">
        <f t="shared" ref="H82:J82" si="29">SUM(H83)</f>
        <v>201</v>
      </c>
      <c r="I82" s="99">
        <f t="shared" si="29"/>
        <v>0</v>
      </c>
      <c r="J82" s="99">
        <f t="shared" si="29"/>
        <v>0</v>
      </c>
    </row>
    <row r="83" spans="1:10" ht="29.25" customHeight="1" thickBot="1" x14ac:dyDescent="0.3">
      <c r="A83" s="95" t="s">
        <v>71</v>
      </c>
      <c r="B83" s="93"/>
      <c r="C83" s="47" t="s">
        <v>175</v>
      </c>
      <c r="D83" s="47" t="s">
        <v>173</v>
      </c>
      <c r="E83" s="47" t="s">
        <v>253</v>
      </c>
      <c r="F83" s="93">
        <v>200</v>
      </c>
      <c r="G83" s="99">
        <v>1</v>
      </c>
      <c r="H83" s="99">
        <v>201</v>
      </c>
      <c r="I83" s="93">
        <v>0</v>
      </c>
      <c r="J83" s="87">
        <f t="shared" si="2"/>
        <v>0</v>
      </c>
    </row>
    <row r="84" spans="1:10" ht="191.25" customHeight="1" thickBot="1" x14ac:dyDescent="0.3">
      <c r="A84" s="94" t="s">
        <v>232</v>
      </c>
      <c r="B84" s="93"/>
      <c r="C84" s="47" t="s">
        <v>175</v>
      </c>
      <c r="D84" s="47" t="s">
        <v>173</v>
      </c>
      <c r="E84" s="47" t="s">
        <v>233</v>
      </c>
      <c r="F84" s="93"/>
      <c r="G84" s="99">
        <f>SUM(G85)</f>
        <v>1</v>
      </c>
      <c r="H84" s="99">
        <f t="shared" ref="H84:J84" si="30">SUM(H85)</f>
        <v>1</v>
      </c>
      <c r="I84" s="99">
        <f t="shared" si="30"/>
        <v>0</v>
      </c>
      <c r="J84" s="99">
        <f t="shared" si="30"/>
        <v>0</v>
      </c>
    </row>
    <row r="85" spans="1:10" ht="29.25" customHeight="1" thickBot="1" x14ac:dyDescent="0.3">
      <c r="A85" s="95" t="s">
        <v>71</v>
      </c>
      <c r="B85" s="93"/>
      <c r="C85" s="47" t="s">
        <v>175</v>
      </c>
      <c r="D85" s="47" t="s">
        <v>173</v>
      </c>
      <c r="E85" s="47" t="s">
        <v>233</v>
      </c>
      <c r="F85" s="93">
        <v>200</v>
      </c>
      <c r="G85" s="99">
        <v>1</v>
      </c>
      <c r="H85" s="99">
        <v>1</v>
      </c>
      <c r="I85" s="93"/>
      <c r="J85" s="87">
        <f t="shared" si="2"/>
        <v>0</v>
      </c>
    </row>
    <row r="86" spans="1:10" ht="18.75" customHeight="1" thickBot="1" x14ac:dyDescent="0.3">
      <c r="A86" s="104" t="s">
        <v>81</v>
      </c>
      <c r="B86" s="20"/>
      <c r="C86" s="46">
        <v>10</v>
      </c>
      <c r="D86" s="48"/>
      <c r="E86" s="7"/>
      <c r="F86" s="7"/>
      <c r="G86" s="100">
        <f>SUM(G87+G90)</f>
        <v>63</v>
      </c>
      <c r="H86" s="100">
        <f t="shared" ref="H86:I86" si="31">SUM(H87+H90)</f>
        <v>88</v>
      </c>
      <c r="I86" s="20">
        <f t="shared" si="31"/>
        <v>64.8</v>
      </c>
      <c r="J86" s="87">
        <f t="shared" si="2"/>
        <v>73.636363636363626</v>
      </c>
    </row>
    <row r="87" spans="1:10" ht="18" customHeight="1" thickBot="1" x14ac:dyDescent="0.3">
      <c r="A87" s="95" t="s">
        <v>82</v>
      </c>
      <c r="B87" s="17"/>
      <c r="C87" s="47">
        <v>10</v>
      </c>
      <c r="D87" s="47" t="s">
        <v>170</v>
      </c>
      <c r="E87" s="7"/>
      <c r="F87" s="7"/>
      <c r="G87" s="99">
        <f>SUM(G88)</f>
        <v>58</v>
      </c>
      <c r="H87" s="99">
        <f t="shared" ref="H87:I88" si="32">SUM(H88)</f>
        <v>58</v>
      </c>
      <c r="I87" s="23">
        <f t="shared" si="32"/>
        <v>44.8</v>
      </c>
      <c r="J87" s="87">
        <f t="shared" si="2"/>
        <v>77.241379310344826</v>
      </c>
    </row>
    <row r="88" spans="1:10" ht="252" customHeight="1" thickBot="1" x14ac:dyDescent="0.3">
      <c r="A88" s="94" t="s">
        <v>235</v>
      </c>
      <c r="B88" s="17"/>
      <c r="C88" s="47">
        <v>10</v>
      </c>
      <c r="D88" s="47" t="s">
        <v>170</v>
      </c>
      <c r="E88" s="47" t="s">
        <v>234</v>
      </c>
      <c r="F88" s="7"/>
      <c r="G88" s="99">
        <f>SUM(G89)</f>
        <v>58</v>
      </c>
      <c r="H88" s="99">
        <f t="shared" si="32"/>
        <v>58</v>
      </c>
      <c r="I88" s="99">
        <f t="shared" si="32"/>
        <v>44.8</v>
      </c>
      <c r="J88" s="87">
        <f t="shared" si="2"/>
        <v>77.241379310344826</v>
      </c>
    </row>
    <row r="89" spans="1:10" ht="26.25" customHeight="1" thickBot="1" x14ac:dyDescent="0.3">
      <c r="A89" s="22" t="s">
        <v>83</v>
      </c>
      <c r="B89" s="17"/>
      <c r="C89" s="47">
        <v>10</v>
      </c>
      <c r="D89" s="47" t="s">
        <v>170</v>
      </c>
      <c r="E89" s="47" t="s">
        <v>234</v>
      </c>
      <c r="F89" s="17">
        <v>300</v>
      </c>
      <c r="G89" s="17">
        <v>58</v>
      </c>
      <c r="H89" s="93">
        <v>58</v>
      </c>
      <c r="I89" s="93">
        <v>44.8</v>
      </c>
      <c r="J89" s="87">
        <f t="shared" si="2"/>
        <v>77.241379310344826</v>
      </c>
    </row>
    <row r="90" spans="1:10" ht="26.25" customHeight="1" thickBot="1" x14ac:dyDescent="0.3">
      <c r="A90" s="104" t="s">
        <v>84</v>
      </c>
      <c r="B90" s="20"/>
      <c r="C90" s="46">
        <v>10</v>
      </c>
      <c r="D90" s="46" t="s">
        <v>173</v>
      </c>
      <c r="E90" s="7"/>
      <c r="F90" s="7"/>
      <c r="G90" s="99">
        <f>SUM(G91+G93+G94)</f>
        <v>5</v>
      </c>
      <c r="H90" s="99">
        <f t="shared" ref="H90:J90" si="33">SUM(H91+H93+H94)</f>
        <v>30</v>
      </c>
      <c r="I90" s="99">
        <f t="shared" si="33"/>
        <v>20</v>
      </c>
      <c r="J90" s="99">
        <f t="shared" si="33"/>
        <v>95.238095238095227</v>
      </c>
    </row>
    <row r="91" spans="1:10" ht="216.75" customHeight="1" thickBot="1" x14ac:dyDescent="0.3">
      <c r="A91" s="94" t="s">
        <v>236</v>
      </c>
      <c r="B91" s="17"/>
      <c r="C91" s="47">
        <v>10</v>
      </c>
      <c r="D91" s="47" t="s">
        <v>173</v>
      </c>
      <c r="E91" s="47" t="s">
        <v>295</v>
      </c>
      <c r="F91" s="7"/>
      <c r="G91" s="99">
        <f>SUM(G92)</f>
        <v>2</v>
      </c>
      <c r="H91" s="99">
        <f t="shared" ref="H91:I91" si="34">SUM(H92)</f>
        <v>7</v>
      </c>
      <c r="I91" s="99">
        <f t="shared" si="34"/>
        <v>0</v>
      </c>
      <c r="J91" s="87">
        <f t="shared" si="2"/>
        <v>0</v>
      </c>
    </row>
    <row r="92" spans="1:10" ht="30" customHeight="1" thickBot="1" x14ac:dyDescent="0.3">
      <c r="A92" s="95" t="s">
        <v>83</v>
      </c>
      <c r="B92" s="17"/>
      <c r="C92" s="47">
        <v>10</v>
      </c>
      <c r="D92" s="47" t="s">
        <v>173</v>
      </c>
      <c r="E92" s="47" t="s">
        <v>295</v>
      </c>
      <c r="F92" s="17">
        <v>300</v>
      </c>
      <c r="G92" s="99">
        <v>2</v>
      </c>
      <c r="H92" s="99">
        <v>7</v>
      </c>
      <c r="I92" s="99">
        <v>0</v>
      </c>
      <c r="J92" s="87">
        <f t="shared" si="2"/>
        <v>0</v>
      </c>
    </row>
    <row r="93" spans="1:10" ht="252" customHeight="1" thickBot="1" x14ac:dyDescent="0.3">
      <c r="A93" s="94" t="s">
        <v>237</v>
      </c>
      <c r="B93" s="93"/>
      <c r="C93" s="47" t="s">
        <v>238</v>
      </c>
      <c r="D93" s="47" t="s">
        <v>173</v>
      </c>
      <c r="E93" s="47" t="s">
        <v>239</v>
      </c>
      <c r="F93" s="93">
        <v>300</v>
      </c>
      <c r="G93" s="99">
        <v>1</v>
      </c>
      <c r="H93" s="99">
        <v>21</v>
      </c>
      <c r="I93" s="99">
        <v>20</v>
      </c>
      <c r="J93" s="87">
        <f t="shared" si="2"/>
        <v>95.238095238095227</v>
      </c>
    </row>
    <row r="94" spans="1:10" ht="279" customHeight="1" thickBot="1" x14ac:dyDescent="0.3">
      <c r="A94" s="97" t="s">
        <v>240</v>
      </c>
      <c r="B94" s="93"/>
      <c r="C94" s="47" t="s">
        <v>238</v>
      </c>
      <c r="D94" s="47" t="s">
        <v>173</v>
      </c>
      <c r="E94" s="47" t="s">
        <v>241</v>
      </c>
      <c r="F94" s="93">
        <v>300</v>
      </c>
      <c r="G94" s="99">
        <v>2</v>
      </c>
      <c r="H94" s="99">
        <v>2</v>
      </c>
      <c r="I94" s="99">
        <v>0</v>
      </c>
      <c r="J94" s="87">
        <f t="shared" si="2"/>
        <v>0</v>
      </c>
    </row>
    <row r="95" spans="1:10" ht="30" customHeight="1" thickBot="1" x14ac:dyDescent="0.3">
      <c r="A95" s="104" t="s">
        <v>183</v>
      </c>
      <c r="B95" s="20"/>
      <c r="C95" s="46" t="s">
        <v>184</v>
      </c>
      <c r="D95" s="46"/>
      <c r="E95" s="46"/>
      <c r="F95" s="20"/>
      <c r="G95" s="20"/>
      <c r="H95" s="20">
        <f>SUM(H96)</f>
        <v>1</v>
      </c>
      <c r="I95" s="20">
        <f>SUM(I96)</f>
        <v>0.03</v>
      </c>
      <c r="J95" s="87">
        <f t="shared" si="2"/>
        <v>3</v>
      </c>
    </row>
    <row r="96" spans="1:10" ht="30" customHeight="1" thickBot="1" x14ac:dyDescent="0.3">
      <c r="A96" s="95" t="s">
        <v>185</v>
      </c>
      <c r="B96" s="90"/>
      <c r="C96" s="47" t="s">
        <v>184</v>
      </c>
      <c r="D96" s="47" t="s">
        <v>170</v>
      </c>
      <c r="E96" s="47" t="s">
        <v>283</v>
      </c>
      <c r="F96" s="90">
        <v>730</v>
      </c>
      <c r="G96" s="90"/>
      <c r="H96" s="90">
        <v>1</v>
      </c>
      <c r="I96" s="90">
        <v>0.03</v>
      </c>
      <c r="J96" s="87">
        <f t="shared" si="2"/>
        <v>3</v>
      </c>
    </row>
    <row r="97" spans="1:10" ht="67.5" customHeight="1" thickBot="1" x14ac:dyDescent="0.3">
      <c r="A97" s="107" t="s">
        <v>85</v>
      </c>
      <c r="B97" s="20">
        <v>971</v>
      </c>
      <c r="C97" s="48"/>
      <c r="D97" s="48"/>
      <c r="E97" s="7"/>
      <c r="F97" s="7"/>
      <c r="G97" s="88">
        <f>SUM(G98)</f>
        <v>4549</v>
      </c>
      <c r="H97" s="88">
        <f t="shared" ref="H97:I97" si="35">SUM(H98)</f>
        <v>6151.4</v>
      </c>
      <c r="I97" s="88">
        <f t="shared" si="35"/>
        <v>3642.6000000000004</v>
      </c>
      <c r="J97" s="87">
        <f t="shared" si="2"/>
        <v>59.215788275839657</v>
      </c>
    </row>
    <row r="98" spans="1:10" ht="28.5" customHeight="1" thickBot="1" x14ac:dyDescent="0.3">
      <c r="A98" s="107" t="s">
        <v>78</v>
      </c>
      <c r="B98" s="20"/>
      <c r="C98" s="46" t="s">
        <v>175</v>
      </c>
      <c r="D98" s="46"/>
      <c r="E98" s="20"/>
      <c r="F98" s="20"/>
      <c r="G98" s="20">
        <f>SUM(G99+G104+G117)</f>
        <v>4549</v>
      </c>
      <c r="H98" s="20">
        <f>SUM(H99+H104+H117)</f>
        <v>6151.4</v>
      </c>
      <c r="I98" s="20">
        <f>SUM(I99+I104+I117)</f>
        <v>3642.6000000000004</v>
      </c>
      <c r="J98" s="87">
        <f t="shared" si="2"/>
        <v>59.215788275839657</v>
      </c>
    </row>
    <row r="99" spans="1:10" ht="16.5" customHeight="1" thickBot="1" x14ac:dyDescent="0.3">
      <c r="A99" s="107" t="s">
        <v>86</v>
      </c>
      <c r="B99" s="20"/>
      <c r="C99" s="46" t="s">
        <v>175</v>
      </c>
      <c r="D99" s="46" t="s">
        <v>171</v>
      </c>
      <c r="E99" s="20"/>
      <c r="F99" s="20"/>
      <c r="G99" s="100">
        <f>SUM(G100+G101+G103)</f>
        <v>1839.5</v>
      </c>
      <c r="H99" s="100">
        <f>SUM(H100+H101+H103)</f>
        <v>2079.5</v>
      </c>
      <c r="I99" s="100">
        <f>SUM(I100+I101+I103)</f>
        <v>1207.2</v>
      </c>
      <c r="J99" s="100">
        <f>SUM(J100+J101+J103)</f>
        <v>122.05172830553542</v>
      </c>
    </row>
    <row r="100" spans="1:10" ht="164.25" customHeight="1" thickBot="1" x14ac:dyDescent="0.3">
      <c r="A100" s="96" t="s">
        <v>242</v>
      </c>
      <c r="B100" s="17"/>
      <c r="C100" s="47" t="s">
        <v>175</v>
      </c>
      <c r="D100" s="47" t="s">
        <v>171</v>
      </c>
      <c r="E100" s="47" t="s">
        <v>243</v>
      </c>
      <c r="F100" s="17"/>
      <c r="G100" s="99">
        <f>SUM(G102)</f>
        <v>10</v>
      </c>
      <c r="H100" s="99">
        <f t="shared" ref="H100:J100" si="36">SUM(H102)</f>
        <v>10</v>
      </c>
      <c r="I100" s="99">
        <f t="shared" si="36"/>
        <v>6.4</v>
      </c>
      <c r="J100" s="99">
        <f t="shared" si="36"/>
        <v>64</v>
      </c>
    </row>
    <row r="101" spans="1:10" ht="26.25" thickBot="1" x14ac:dyDescent="0.3">
      <c r="A101" s="95" t="s">
        <v>71</v>
      </c>
      <c r="B101" s="93"/>
      <c r="C101" s="47" t="s">
        <v>175</v>
      </c>
      <c r="D101" s="47" t="s">
        <v>171</v>
      </c>
      <c r="E101" s="47" t="s">
        <v>243</v>
      </c>
      <c r="F101" s="93">
        <v>200</v>
      </c>
      <c r="G101" s="99">
        <v>1828.5</v>
      </c>
      <c r="H101" s="99">
        <v>2068.5</v>
      </c>
      <c r="I101" s="99">
        <v>1200.8</v>
      </c>
      <c r="J101" s="87">
        <f t="shared" si="2"/>
        <v>58.051728305535413</v>
      </c>
    </row>
    <row r="102" spans="1:10" ht="19.5" customHeight="1" thickBot="1" x14ac:dyDescent="0.3">
      <c r="A102" s="95" t="s">
        <v>66</v>
      </c>
      <c r="B102" s="80"/>
      <c r="C102" s="47" t="s">
        <v>175</v>
      </c>
      <c r="D102" s="47" t="s">
        <v>171</v>
      </c>
      <c r="E102" s="47" t="s">
        <v>243</v>
      </c>
      <c r="F102" s="80">
        <v>800</v>
      </c>
      <c r="G102" s="99">
        <v>10</v>
      </c>
      <c r="H102" s="99">
        <v>10</v>
      </c>
      <c r="I102" s="99">
        <v>6.4</v>
      </c>
      <c r="J102" s="87">
        <f t="shared" si="2"/>
        <v>64</v>
      </c>
    </row>
    <row r="103" spans="1:10" ht="230.25" customHeight="1" thickBot="1" x14ac:dyDescent="0.3">
      <c r="A103" s="96" t="s">
        <v>244</v>
      </c>
      <c r="B103" s="93"/>
      <c r="C103" s="47" t="s">
        <v>175</v>
      </c>
      <c r="D103" s="47" t="s">
        <v>171</v>
      </c>
      <c r="E103" s="47" t="s">
        <v>245</v>
      </c>
      <c r="F103" s="93">
        <v>200</v>
      </c>
      <c r="G103" s="99">
        <v>1</v>
      </c>
      <c r="H103" s="99">
        <v>1</v>
      </c>
      <c r="I103" s="99">
        <v>0</v>
      </c>
      <c r="J103" s="87">
        <f t="shared" si="2"/>
        <v>0</v>
      </c>
    </row>
    <row r="104" spans="1:10" ht="16.5" customHeight="1" thickBot="1" x14ac:dyDescent="0.3">
      <c r="A104" s="104" t="s">
        <v>87</v>
      </c>
      <c r="B104" s="20"/>
      <c r="C104" s="46" t="s">
        <v>175</v>
      </c>
      <c r="D104" s="46" t="s">
        <v>173</v>
      </c>
      <c r="E104" s="20"/>
      <c r="F104" s="20"/>
      <c r="G104" s="100">
        <f>SUM(G106+G107+G109+G111+G113+G115)</f>
        <v>435</v>
      </c>
      <c r="H104" s="100">
        <f t="shared" ref="H104:J104" si="37">SUM(H106+H107+H109+H111+H113+H115)</f>
        <v>1285</v>
      </c>
      <c r="I104" s="100">
        <f t="shared" si="37"/>
        <v>886.2</v>
      </c>
      <c r="J104" s="100">
        <f t="shared" si="37"/>
        <v>285.39398496240602</v>
      </c>
    </row>
    <row r="105" spans="1:10" ht="164.25" customHeight="1" thickBot="1" x14ac:dyDescent="0.3">
      <c r="A105" s="96" t="s">
        <v>247</v>
      </c>
      <c r="B105" s="20"/>
      <c r="C105" s="47" t="s">
        <v>175</v>
      </c>
      <c r="D105" s="47" t="s">
        <v>173</v>
      </c>
      <c r="E105" s="46" t="s">
        <v>186</v>
      </c>
      <c r="F105" s="20"/>
      <c r="G105" s="100">
        <f>SUM(G106)</f>
        <v>30</v>
      </c>
      <c r="H105" s="100">
        <f t="shared" ref="H105:J105" si="38">SUM(H106)</f>
        <v>60</v>
      </c>
      <c r="I105" s="100">
        <f t="shared" si="38"/>
        <v>60</v>
      </c>
      <c r="J105" s="20">
        <f t="shared" si="38"/>
        <v>100</v>
      </c>
    </row>
    <row r="106" spans="1:10" ht="29.25" customHeight="1" thickBot="1" x14ac:dyDescent="0.3">
      <c r="A106" s="95" t="s">
        <v>80</v>
      </c>
      <c r="B106" s="17"/>
      <c r="C106" s="47" t="s">
        <v>175</v>
      </c>
      <c r="D106" s="47" t="s">
        <v>173</v>
      </c>
      <c r="E106" s="47" t="s">
        <v>186</v>
      </c>
      <c r="F106" s="17">
        <v>200</v>
      </c>
      <c r="G106" s="99">
        <v>30</v>
      </c>
      <c r="H106" s="99">
        <v>60</v>
      </c>
      <c r="I106" s="99">
        <v>60</v>
      </c>
      <c r="J106" s="87">
        <f t="shared" si="2"/>
        <v>100</v>
      </c>
    </row>
    <row r="107" spans="1:10" ht="162.75" customHeight="1" thickBot="1" x14ac:dyDescent="0.3">
      <c r="A107" s="96" t="s">
        <v>248</v>
      </c>
      <c r="B107" s="93"/>
      <c r="C107" s="47" t="s">
        <v>175</v>
      </c>
      <c r="D107" s="47" t="s">
        <v>173</v>
      </c>
      <c r="E107" s="46" t="s">
        <v>187</v>
      </c>
      <c r="F107" s="20"/>
      <c r="G107" s="100">
        <f>SUM(G108)</f>
        <v>105</v>
      </c>
      <c r="H107" s="100">
        <f t="shared" ref="H107:I107" si="39">SUM(H108)</f>
        <v>665</v>
      </c>
      <c r="I107" s="100">
        <f t="shared" si="39"/>
        <v>502.7</v>
      </c>
      <c r="J107" s="87">
        <f t="shared" si="2"/>
        <v>75.593984962406012</v>
      </c>
    </row>
    <row r="108" spans="1:10" ht="29.25" customHeight="1" thickBot="1" x14ac:dyDescent="0.3">
      <c r="A108" s="95" t="s">
        <v>80</v>
      </c>
      <c r="B108" s="90"/>
      <c r="C108" s="47" t="s">
        <v>175</v>
      </c>
      <c r="D108" s="47" t="s">
        <v>173</v>
      </c>
      <c r="E108" s="47" t="s">
        <v>187</v>
      </c>
      <c r="F108" s="90">
        <v>200</v>
      </c>
      <c r="G108" s="99">
        <v>105</v>
      </c>
      <c r="H108" s="99">
        <v>665</v>
      </c>
      <c r="I108" s="99">
        <v>502.7</v>
      </c>
      <c r="J108" s="87">
        <f t="shared" si="2"/>
        <v>75.593984962406012</v>
      </c>
    </row>
    <row r="109" spans="1:10" ht="153" customHeight="1" thickBot="1" x14ac:dyDescent="0.3">
      <c r="A109" s="98" t="s">
        <v>230</v>
      </c>
      <c r="B109" s="93"/>
      <c r="C109" s="47" t="s">
        <v>175</v>
      </c>
      <c r="D109" s="47" t="s">
        <v>173</v>
      </c>
      <c r="E109" s="46" t="s">
        <v>231</v>
      </c>
      <c r="F109" s="20"/>
      <c r="G109" s="100">
        <f>SUM(G110)</f>
        <v>10</v>
      </c>
      <c r="H109" s="100">
        <f t="shared" ref="H109:I109" si="40">SUM(H110)</f>
        <v>10</v>
      </c>
      <c r="I109" s="100">
        <f t="shared" si="40"/>
        <v>0</v>
      </c>
      <c r="J109" s="87">
        <f t="shared" si="2"/>
        <v>0</v>
      </c>
    </row>
    <row r="110" spans="1:10" ht="27" customHeight="1" thickBot="1" x14ac:dyDescent="0.3">
      <c r="A110" s="95" t="s">
        <v>80</v>
      </c>
      <c r="B110" s="90"/>
      <c r="C110" s="47" t="s">
        <v>175</v>
      </c>
      <c r="D110" s="47" t="s">
        <v>173</v>
      </c>
      <c r="E110" s="47" t="s">
        <v>231</v>
      </c>
      <c r="F110" s="90">
        <v>200</v>
      </c>
      <c r="G110" s="99">
        <v>10</v>
      </c>
      <c r="H110" s="99">
        <v>10</v>
      </c>
      <c r="I110" s="99">
        <v>0</v>
      </c>
      <c r="J110" s="87">
        <v>0</v>
      </c>
    </row>
    <row r="111" spans="1:10" ht="153" customHeight="1" thickBot="1" x14ac:dyDescent="0.3">
      <c r="A111" s="95" t="s">
        <v>249</v>
      </c>
      <c r="B111" s="93"/>
      <c r="C111" s="47" t="s">
        <v>175</v>
      </c>
      <c r="D111" s="47" t="s">
        <v>173</v>
      </c>
      <c r="E111" s="46" t="s">
        <v>188</v>
      </c>
      <c r="F111" s="20"/>
      <c r="G111" s="100">
        <f>SUM(G112)</f>
        <v>200</v>
      </c>
      <c r="H111" s="100">
        <f t="shared" ref="H111:I111" si="41">SUM(H112)</f>
        <v>400</v>
      </c>
      <c r="I111" s="100">
        <f t="shared" si="41"/>
        <v>261.2</v>
      </c>
      <c r="J111" s="87">
        <f t="shared" si="2"/>
        <v>65.3</v>
      </c>
    </row>
    <row r="112" spans="1:10" ht="29.25" customHeight="1" thickBot="1" x14ac:dyDescent="0.3">
      <c r="A112" s="95" t="s">
        <v>80</v>
      </c>
      <c r="B112" s="90"/>
      <c r="C112" s="47" t="s">
        <v>175</v>
      </c>
      <c r="D112" s="47" t="s">
        <v>173</v>
      </c>
      <c r="E112" s="47" t="s">
        <v>188</v>
      </c>
      <c r="F112" s="90">
        <v>200</v>
      </c>
      <c r="G112" s="99">
        <v>200</v>
      </c>
      <c r="H112" s="99">
        <v>400</v>
      </c>
      <c r="I112" s="99">
        <v>261.2</v>
      </c>
      <c r="J112" s="87">
        <f t="shared" si="2"/>
        <v>65.3</v>
      </c>
    </row>
    <row r="113" spans="1:10" ht="177" customHeight="1" thickBot="1" x14ac:dyDescent="0.3">
      <c r="A113" s="98" t="s">
        <v>254</v>
      </c>
      <c r="B113" s="93"/>
      <c r="C113" s="47" t="s">
        <v>175</v>
      </c>
      <c r="D113" s="47" t="s">
        <v>173</v>
      </c>
      <c r="E113" s="46" t="s">
        <v>253</v>
      </c>
      <c r="F113" s="20"/>
      <c r="G113" s="100">
        <f>SUM(G114)</f>
        <v>10</v>
      </c>
      <c r="H113" s="100">
        <f t="shared" ref="H113:I113" si="42">SUM(H114)</f>
        <v>10</v>
      </c>
      <c r="I113" s="100">
        <f t="shared" si="42"/>
        <v>0</v>
      </c>
      <c r="J113" s="87">
        <f t="shared" si="2"/>
        <v>0</v>
      </c>
    </row>
    <row r="114" spans="1:10" ht="30" customHeight="1" thickBot="1" x14ac:dyDescent="0.3">
      <c r="A114" s="95" t="s">
        <v>80</v>
      </c>
      <c r="B114" s="90"/>
      <c r="C114" s="47" t="s">
        <v>175</v>
      </c>
      <c r="D114" s="47" t="s">
        <v>173</v>
      </c>
      <c r="E114" s="47" t="s">
        <v>253</v>
      </c>
      <c r="F114" s="90">
        <v>200</v>
      </c>
      <c r="G114" s="99">
        <v>10</v>
      </c>
      <c r="H114" s="99">
        <v>10</v>
      </c>
      <c r="I114" s="99">
        <v>0</v>
      </c>
      <c r="J114" s="87">
        <f t="shared" si="2"/>
        <v>0</v>
      </c>
    </row>
    <row r="115" spans="1:10" ht="129.75" customHeight="1" thickBot="1" x14ac:dyDescent="0.3">
      <c r="A115" s="95" t="s">
        <v>246</v>
      </c>
      <c r="B115" s="93"/>
      <c r="C115" s="47" t="s">
        <v>175</v>
      </c>
      <c r="D115" s="47" t="s">
        <v>173</v>
      </c>
      <c r="E115" s="46" t="s">
        <v>189</v>
      </c>
      <c r="F115" s="20"/>
      <c r="G115" s="100">
        <f>SUM(G116)</f>
        <v>80</v>
      </c>
      <c r="H115" s="100">
        <f t="shared" ref="H115:I115" si="43">SUM(H116)</f>
        <v>140</v>
      </c>
      <c r="I115" s="100">
        <f t="shared" si="43"/>
        <v>62.3</v>
      </c>
      <c r="J115" s="87">
        <f t="shared" si="2"/>
        <v>44.5</v>
      </c>
    </row>
    <row r="116" spans="1:10" ht="30" customHeight="1" thickBot="1" x14ac:dyDescent="0.3">
      <c r="A116" s="95" t="s">
        <v>80</v>
      </c>
      <c r="B116" s="80"/>
      <c r="C116" s="47" t="s">
        <v>175</v>
      </c>
      <c r="D116" s="47" t="s">
        <v>173</v>
      </c>
      <c r="E116" s="47" t="s">
        <v>189</v>
      </c>
      <c r="F116" s="80">
        <v>200</v>
      </c>
      <c r="G116" s="99">
        <v>80</v>
      </c>
      <c r="H116" s="99">
        <v>140</v>
      </c>
      <c r="I116" s="99">
        <v>62.3</v>
      </c>
      <c r="J116" s="87">
        <f t="shared" si="2"/>
        <v>44.5</v>
      </c>
    </row>
    <row r="117" spans="1:10" ht="39" customHeight="1" thickBot="1" x14ac:dyDescent="0.3">
      <c r="A117" s="104" t="s">
        <v>89</v>
      </c>
      <c r="B117" s="20"/>
      <c r="C117" s="46" t="s">
        <v>175</v>
      </c>
      <c r="D117" s="46" t="s">
        <v>175</v>
      </c>
      <c r="E117" s="20"/>
      <c r="F117" s="20"/>
      <c r="G117" s="20">
        <f>SUM(G118)</f>
        <v>2274.5</v>
      </c>
      <c r="H117" s="20">
        <f t="shared" ref="H117:I117" si="44">SUM(H118)</f>
        <v>2786.9</v>
      </c>
      <c r="I117" s="20">
        <f t="shared" si="44"/>
        <v>1549.2</v>
      </c>
      <c r="J117" s="87">
        <f t="shared" si="2"/>
        <v>55.588646883634141</v>
      </c>
    </row>
    <row r="118" spans="1:10" ht="202.5" customHeight="1" thickBot="1" x14ac:dyDescent="0.3">
      <c r="A118" s="96" t="s">
        <v>250</v>
      </c>
      <c r="B118" s="20"/>
      <c r="C118" s="47" t="s">
        <v>175</v>
      </c>
      <c r="D118" s="47" t="s">
        <v>175</v>
      </c>
      <c r="E118" s="47" t="s">
        <v>251</v>
      </c>
      <c r="F118" s="17"/>
      <c r="G118" s="17">
        <f>SUM(G119+G120+G121)</f>
        <v>2274.5</v>
      </c>
      <c r="H118" s="23">
        <f t="shared" ref="H118:I118" si="45">SUM(H119+H120+H121)</f>
        <v>2786.9</v>
      </c>
      <c r="I118" s="23">
        <f t="shared" si="45"/>
        <v>1549.2</v>
      </c>
      <c r="J118" s="87">
        <f t="shared" si="2"/>
        <v>55.588646883634141</v>
      </c>
    </row>
    <row r="119" spans="1:10" ht="115.5" thickBot="1" x14ac:dyDescent="0.3">
      <c r="A119" s="95" t="s">
        <v>90</v>
      </c>
      <c r="B119" s="17"/>
      <c r="C119" s="47" t="s">
        <v>175</v>
      </c>
      <c r="D119" s="47" t="s">
        <v>175</v>
      </c>
      <c r="E119" s="47" t="s">
        <v>251</v>
      </c>
      <c r="F119" s="17">
        <v>100</v>
      </c>
      <c r="G119" s="17">
        <v>2084.5</v>
      </c>
      <c r="H119" s="17">
        <v>2484.5</v>
      </c>
      <c r="I119" s="17">
        <v>1326.7</v>
      </c>
      <c r="J119" s="87">
        <f t="shared" si="2"/>
        <v>53.399074260414572</v>
      </c>
    </row>
    <row r="120" spans="1:10" ht="26.25" thickBot="1" x14ac:dyDescent="0.3">
      <c r="A120" s="95" t="s">
        <v>71</v>
      </c>
      <c r="B120" s="17"/>
      <c r="C120" s="47" t="s">
        <v>175</v>
      </c>
      <c r="D120" s="47" t="s">
        <v>175</v>
      </c>
      <c r="E120" s="47" t="s">
        <v>251</v>
      </c>
      <c r="F120" s="17">
        <v>200</v>
      </c>
      <c r="G120" s="99">
        <v>140</v>
      </c>
      <c r="H120" s="99">
        <v>199.4</v>
      </c>
      <c r="I120" s="17">
        <v>164.1</v>
      </c>
      <c r="J120" s="87">
        <f t="shared" si="2"/>
        <v>82.296890672016048</v>
      </c>
    </row>
    <row r="121" spans="1:10" ht="21" customHeight="1" thickBot="1" x14ac:dyDescent="0.3">
      <c r="A121" s="95" t="s">
        <v>66</v>
      </c>
      <c r="B121" s="17"/>
      <c r="C121" s="47" t="s">
        <v>175</v>
      </c>
      <c r="D121" s="47" t="s">
        <v>175</v>
      </c>
      <c r="E121" s="47" t="s">
        <v>177</v>
      </c>
      <c r="F121" s="17">
        <v>800</v>
      </c>
      <c r="G121" s="99">
        <v>50</v>
      </c>
      <c r="H121" s="99">
        <v>103</v>
      </c>
      <c r="I121" s="17">
        <v>58.4</v>
      </c>
      <c r="J121" s="87">
        <f t="shared" si="2"/>
        <v>56.699029126213595</v>
      </c>
    </row>
    <row r="122" spans="1:10" ht="54.75" customHeight="1" thickBot="1" x14ac:dyDescent="0.3">
      <c r="A122" s="107" t="s">
        <v>91</v>
      </c>
      <c r="B122" s="20">
        <v>970</v>
      </c>
      <c r="C122" s="46"/>
      <c r="D122" s="46"/>
      <c r="E122" s="20"/>
      <c r="F122" s="20"/>
      <c r="G122" s="20">
        <f>SUM(G123+G136)</f>
        <v>5116.5</v>
      </c>
      <c r="H122" s="100">
        <f>SUM(H123+H136)</f>
        <v>6316.5</v>
      </c>
      <c r="I122" s="20">
        <f>SUM(I123+I136)</f>
        <v>3931.0999999999995</v>
      </c>
      <c r="J122" s="87">
        <f t="shared" si="2"/>
        <v>62.235415182458631</v>
      </c>
    </row>
    <row r="123" spans="1:10" ht="18.75" customHeight="1" thickBot="1" x14ac:dyDescent="0.3">
      <c r="A123" s="38" t="s">
        <v>92</v>
      </c>
      <c r="B123" s="17"/>
      <c r="C123" s="47" t="s">
        <v>176</v>
      </c>
      <c r="D123" s="46"/>
      <c r="E123" s="20"/>
      <c r="F123" s="20"/>
      <c r="G123" s="99">
        <f>SUM(G124)</f>
        <v>4911.8999999999996</v>
      </c>
      <c r="H123" s="23">
        <f t="shared" ref="H123:I123" si="46">SUM(H124)</f>
        <v>6111.9</v>
      </c>
      <c r="I123" s="23">
        <f t="shared" si="46"/>
        <v>3732.4999999999995</v>
      </c>
      <c r="J123" s="87">
        <f t="shared" si="2"/>
        <v>61.069389224300132</v>
      </c>
    </row>
    <row r="124" spans="1:10" ht="16.5" customHeight="1" thickBot="1" x14ac:dyDescent="0.3">
      <c r="A124" s="104" t="s">
        <v>93</v>
      </c>
      <c r="B124" s="20"/>
      <c r="C124" s="46" t="s">
        <v>176</v>
      </c>
      <c r="D124" s="46" t="s">
        <v>170</v>
      </c>
      <c r="E124" s="20"/>
      <c r="F124" s="20"/>
      <c r="G124" s="100">
        <f>SUM(G125+G133+G135+G131+G129+G130)</f>
        <v>4911.8999999999996</v>
      </c>
      <c r="H124" s="100">
        <f t="shared" ref="H124:J124" si="47">SUM(H125+H133+H135+H131+H129+H130)</f>
        <v>6111.9</v>
      </c>
      <c r="I124" s="100">
        <f t="shared" si="47"/>
        <v>3732.4999999999995</v>
      </c>
      <c r="J124" s="100">
        <f t="shared" si="47"/>
        <v>125.50613698006235</v>
      </c>
    </row>
    <row r="125" spans="1:10" ht="189" customHeight="1" thickBot="1" x14ac:dyDescent="0.3">
      <c r="A125" s="96" t="s">
        <v>252</v>
      </c>
      <c r="B125" s="17"/>
      <c r="C125" s="47" t="s">
        <v>176</v>
      </c>
      <c r="D125" s="47" t="s">
        <v>170</v>
      </c>
      <c r="E125" s="47" t="s">
        <v>190</v>
      </c>
      <c r="F125" s="17"/>
      <c r="G125" s="17">
        <f>SUM(G126+G127+G128)</f>
        <v>4857.8999999999996</v>
      </c>
      <c r="H125" s="93">
        <f t="shared" ref="H125:I125" si="48">SUM(H126+H127+H128)</f>
        <v>5957.9</v>
      </c>
      <c r="I125" s="93">
        <f t="shared" si="48"/>
        <v>3637.0999999999995</v>
      </c>
      <c r="J125" s="87">
        <f t="shared" si="2"/>
        <v>61.046677520602884</v>
      </c>
    </row>
    <row r="126" spans="1:10" ht="102" customHeight="1" thickBot="1" x14ac:dyDescent="0.3">
      <c r="A126" s="95" t="s">
        <v>64</v>
      </c>
      <c r="B126" s="17"/>
      <c r="C126" s="47" t="s">
        <v>176</v>
      </c>
      <c r="D126" s="47" t="s">
        <v>170</v>
      </c>
      <c r="E126" s="47" t="s">
        <v>190</v>
      </c>
      <c r="F126" s="17">
        <v>100</v>
      </c>
      <c r="G126" s="17">
        <v>3458.2</v>
      </c>
      <c r="H126" s="17">
        <v>3558.2</v>
      </c>
      <c r="I126" s="17">
        <v>1974.6</v>
      </c>
      <c r="J126" s="87">
        <f t="shared" si="2"/>
        <v>55.494351076386941</v>
      </c>
    </row>
    <row r="127" spans="1:10" ht="27" customHeight="1" thickBot="1" x14ac:dyDescent="0.3">
      <c r="A127" s="95" t="s">
        <v>71</v>
      </c>
      <c r="B127" s="17"/>
      <c r="C127" s="47" t="s">
        <v>176</v>
      </c>
      <c r="D127" s="47" t="s">
        <v>170</v>
      </c>
      <c r="E127" s="47" t="s">
        <v>190</v>
      </c>
      <c r="F127" s="17">
        <v>200</v>
      </c>
      <c r="G127" s="17">
        <v>1364.7</v>
      </c>
      <c r="H127" s="17">
        <v>2364.6999999999998</v>
      </c>
      <c r="I127" s="17">
        <v>1646.3</v>
      </c>
      <c r="J127" s="87">
        <f t="shared" si="2"/>
        <v>69.619824924937618</v>
      </c>
    </row>
    <row r="128" spans="1:10" ht="20.25" customHeight="1" thickBot="1" x14ac:dyDescent="0.3">
      <c r="A128" s="95" t="s">
        <v>66</v>
      </c>
      <c r="B128" s="17"/>
      <c r="C128" s="47" t="s">
        <v>176</v>
      </c>
      <c r="D128" s="47" t="s">
        <v>170</v>
      </c>
      <c r="E128" s="47" t="s">
        <v>190</v>
      </c>
      <c r="F128" s="17">
        <v>800</v>
      </c>
      <c r="G128" s="17">
        <v>35</v>
      </c>
      <c r="H128" s="17">
        <v>35</v>
      </c>
      <c r="I128" s="17">
        <v>16.2</v>
      </c>
      <c r="J128" s="87">
        <f t="shared" ref="J128:J141" si="49">SUM(I128/H128*100)</f>
        <v>46.285714285714285</v>
      </c>
    </row>
    <row r="129" spans="1:10" ht="253.5" customHeight="1" thickBot="1" x14ac:dyDescent="0.3">
      <c r="A129" s="96" t="s">
        <v>262</v>
      </c>
      <c r="B129" s="105"/>
      <c r="C129" s="47" t="s">
        <v>176</v>
      </c>
      <c r="D129" s="47" t="s">
        <v>170</v>
      </c>
      <c r="E129" s="47" t="s">
        <v>259</v>
      </c>
      <c r="F129" s="105">
        <v>200</v>
      </c>
      <c r="G129" s="105">
        <v>2</v>
      </c>
      <c r="H129" s="105">
        <v>2</v>
      </c>
      <c r="I129" s="105">
        <v>0</v>
      </c>
      <c r="J129" s="87">
        <f t="shared" si="49"/>
        <v>0</v>
      </c>
    </row>
    <row r="130" spans="1:10" ht="242.25" customHeight="1" thickBot="1" x14ac:dyDescent="0.3">
      <c r="A130" s="96" t="s">
        <v>263</v>
      </c>
      <c r="B130" s="105"/>
      <c r="C130" s="47" t="s">
        <v>176</v>
      </c>
      <c r="D130" s="47" t="s">
        <v>170</v>
      </c>
      <c r="E130" s="47" t="s">
        <v>260</v>
      </c>
      <c r="F130" s="105">
        <v>200</v>
      </c>
      <c r="G130" s="105">
        <v>2</v>
      </c>
      <c r="H130" s="105">
        <v>2</v>
      </c>
      <c r="I130" s="105"/>
      <c r="J130" s="87"/>
    </row>
    <row r="131" spans="1:10" ht="138.75" customHeight="1" thickBot="1" x14ac:dyDescent="0.3">
      <c r="A131" s="95" t="s">
        <v>261</v>
      </c>
      <c r="B131" s="17"/>
      <c r="C131" s="47" t="s">
        <v>176</v>
      </c>
      <c r="D131" s="47" t="s">
        <v>170</v>
      </c>
      <c r="E131" s="46" t="s">
        <v>258</v>
      </c>
      <c r="F131" s="7"/>
      <c r="G131" s="99">
        <f>SUM(G132)</f>
        <v>1</v>
      </c>
      <c r="H131" s="99">
        <f t="shared" ref="H131:I131" si="50">SUM(H132)</f>
        <v>1</v>
      </c>
      <c r="I131" s="99">
        <f t="shared" si="50"/>
        <v>0</v>
      </c>
      <c r="J131" s="87">
        <f t="shared" si="49"/>
        <v>0</v>
      </c>
    </row>
    <row r="132" spans="1:10" ht="30" customHeight="1" thickBot="1" x14ac:dyDescent="0.3">
      <c r="A132" s="95" t="s">
        <v>71</v>
      </c>
      <c r="B132" s="17"/>
      <c r="C132" s="47" t="s">
        <v>176</v>
      </c>
      <c r="D132" s="47" t="s">
        <v>170</v>
      </c>
      <c r="E132" s="47" t="s">
        <v>258</v>
      </c>
      <c r="F132" s="17">
        <v>200</v>
      </c>
      <c r="G132" s="99">
        <v>1</v>
      </c>
      <c r="H132" s="99">
        <v>1</v>
      </c>
      <c r="I132" s="17">
        <v>0</v>
      </c>
      <c r="J132" s="87">
        <f t="shared" si="49"/>
        <v>0</v>
      </c>
    </row>
    <row r="133" spans="1:10" ht="154.5" customHeight="1" thickBot="1" x14ac:dyDescent="0.3">
      <c r="A133" s="95" t="s">
        <v>191</v>
      </c>
      <c r="B133" s="17"/>
      <c r="C133" s="47" t="s">
        <v>176</v>
      </c>
      <c r="D133" s="47" t="s">
        <v>170</v>
      </c>
      <c r="E133" s="46" t="s">
        <v>192</v>
      </c>
      <c r="F133" s="7"/>
      <c r="G133" s="99">
        <f>SUM(G134)</f>
        <v>48</v>
      </c>
      <c r="H133" s="99">
        <f t="shared" ref="H133:I133" si="51">SUM(H134)</f>
        <v>148</v>
      </c>
      <c r="I133" s="99">
        <f t="shared" si="51"/>
        <v>95.4</v>
      </c>
      <c r="J133" s="87">
        <f t="shared" si="49"/>
        <v>64.459459459459467</v>
      </c>
    </row>
    <row r="134" spans="1:10" ht="30" customHeight="1" thickBot="1" x14ac:dyDescent="0.3">
      <c r="A134" s="95" t="s">
        <v>71</v>
      </c>
      <c r="B134" s="17"/>
      <c r="C134" s="47" t="s">
        <v>176</v>
      </c>
      <c r="D134" s="47" t="s">
        <v>170</v>
      </c>
      <c r="E134" s="47" t="s">
        <v>192</v>
      </c>
      <c r="F134" s="17">
        <v>200</v>
      </c>
      <c r="G134" s="99">
        <v>48</v>
      </c>
      <c r="H134" s="99">
        <v>148</v>
      </c>
      <c r="I134" s="99">
        <v>95.4</v>
      </c>
      <c r="J134" s="87">
        <f t="shared" si="49"/>
        <v>64.459459459459467</v>
      </c>
    </row>
    <row r="135" spans="1:10" ht="240.75" customHeight="1" thickBot="1" x14ac:dyDescent="0.3">
      <c r="A135" s="95" t="s">
        <v>196</v>
      </c>
      <c r="B135" s="90"/>
      <c r="C135" s="47" t="s">
        <v>176</v>
      </c>
      <c r="D135" s="47" t="s">
        <v>170</v>
      </c>
      <c r="E135" s="46" t="s">
        <v>197</v>
      </c>
      <c r="F135" s="90">
        <v>200</v>
      </c>
      <c r="G135" s="90">
        <v>1</v>
      </c>
      <c r="H135" s="90">
        <v>1</v>
      </c>
      <c r="I135" s="90">
        <v>0</v>
      </c>
      <c r="J135" s="87">
        <f t="shared" si="49"/>
        <v>0</v>
      </c>
    </row>
    <row r="136" spans="1:10" ht="20.25" customHeight="1" thickBot="1" x14ac:dyDescent="0.3">
      <c r="A136" s="104" t="s">
        <v>94</v>
      </c>
      <c r="B136" s="20"/>
      <c r="C136" s="46">
        <v>11</v>
      </c>
      <c r="D136" s="48"/>
      <c r="E136" s="7"/>
      <c r="F136" s="7"/>
      <c r="G136" s="20">
        <f>SUM(G137)</f>
        <v>204.6</v>
      </c>
      <c r="H136" s="20">
        <f t="shared" ref="H136:I136" si="52">SUM(H137)</f>
        <v>204.6</v>
      </c>
      <c r="I136" s="20">
        <f t="shared" si="52"/>
        <v>198.6</v>
      </c>
      <c r="J136" s="87">
        <f t="shared" si="49"/>
        <v>97.067448680351902</v>
      </c>
    </row>
    <row r="137" spans="1:10" ht="19.5" customHeight="1" thickBot="1" x14ac:dyDescent="0.3">
      <c r="A137" s="95" t="s">
        <v>95</v>
      </c>
      <c r="B137" s="17"/>
      <c r="C137" s="47">
        <v>11</v>
      </c>
      <c r="D137" s="47" t="s">
        <v>170</v>
      </c>
      <c r="E137" s="7"/>
      <c r="F137" s="7"/>
      <c r="G137" s="17">
        <f>SUM(G138)</f>
        <v>204.6</v>
      </c>
      <c r="H137" s="23">
        <f t="shared" ref="H137:I137" si="53">SUM(H138)</f>
        <v>204.6</v>
      </c>
      <c r="I137" s="23">
        <f t="shared" si="53"/>
        <v>198.6</v>
      </c>
      <c r="J137" s="87">
        <f t="shared" si="49"/>
        <v>97.067448680351902</v>
      </c>
    </row>
    <row r="138" spans="1:10" ht="38.25" customHeight="1" thickBot="1" x14ac:dyDescent="0.3">
      <c r="A138" s="95" t="s">
        <v>96</v>
      </c>
      <c r="B138" s="17"/>
      <c r="C138" s="47">
        <v>11</v>
      </c>
      <c r="D138" s="47" t="s">
        <v>170</v>
      </c>
      <c r="E138" s="47" t="s">
        <v>195</v>
      </c>
      <c r="F138" s="7"/>
      <c r="G138" s="17">
        <f>SUM(G139)</f>
        <v>204.6</v>
      </c>
      <c r="H138" s="23">
        <f t="shared" ref="H138:I138" si="54">SUM(H139)</f>
        <v>204.6</v>
      </c>
      <c r="I138" s="23">
        <f t="shared" si="54"/>
        <v>198.6</v>
      </c>
      <c r="J138" s="87">
        <f t="shared" si="49"/>
        <v>97.067448680351902</v>
      </c>
    </row>
    <row r="139" spans="1:10" ht="153.75" customHeight="1" thickBot="1" x14ac:dyDescent="0.3">
      <c r="A139" s="95" t="s">
        <v>193</v>
      </c>
      <c r="B139" s="17"/>
      <c r="C139" s="47">
        <v>11</v>
      </c>
      <c r="D139" s="47" t="s">
        <v>170</v>
      </c>
      <c r="E139" s="47" t="s">
        <v>194</v>
      </c>
      <c r="F139" s="7"/>
      <c r="G139" s="17">
        <f>SUM(G140+G141)</f>
        <v>204.6</v>
      </c>
      <c r="H139" s="93">
        <f t="shared" ref="H139:I139" si="55">SUM(H140+H141)</f>
        <v>204.6</v>
      </c>
      <c r="I139" s="93">
        <f t="shared" si="55"/>
        <v>198.6</v>
      </c>
      <c r="J139" s="87">
        <f t="shared" si="49"/>
        <v>97.067448680351902</v>
      </c>
    </row>
    <row r="140" spans="1:10" ht="29.25" customHeight="1" thickBot="1" x14ac:dyDescent="0.3">
      <c r="A140" s="95" t="s">
        <v>97</v>
      </c>
      <c r="B140" s="17"/>
      <c r="C140" s="47">
        <v>11</v>
      </c>
      <c r="D140" s="47" t="s">
        <v>170</v>
      </c>
      <c r="E140" s="47" t="s">
        <v>194</v>
      </c>
      <c r="F140" s="17">
        <v>200</v>
      </c>
      <c r="G140" s="17">
        <v>204.6</v>
      </c>
      <c r="H140" s="17">
        <v>204.6</v>
      </c>
      <c r="I140" s="17">
        <v>198.6</v>
      </c>
      <c r="J140" s="87">
        <f t="shared" si="49"/>
        <v>97.067448680351902</v>
      </c>
    </row>
    <row r="141" spans="1:10" ht="27.75" customHeight="1" thickBot="1" x14ac:dyDescent="0.3">
      <c r="A141" s="95" t="s">
        <v>88</v>
      </c>
      <c r="B141" s="17"/>
      <c r="C141" s="47">
        <v>11</v>
      </c>
      <c r="D141" s="47" t="s">
        <v>170</v>
      </c>
      <c r="E141" s="47" t="s">
        <v>194</v>
      </c>
      <c r="F141" s="17">
        <v>800</v>
      </c>
      <c r="G141" s="17">
        <v>0</v>
      </c>
      <c r="H141" s="17">
        <v>0</v>
      </c>
      <c r="I141" s="17">
        <v>0</v>
      </c>
      <c r="J141" s="87" t="e">
        <f t="shared" si="49"/>
        <v>#DIV/0!</v>
      </c>
    </row>
    <row r="142" spans="1:10" ht="9" customHeight="1" x14ac:dyDescent="0.25">
      <c r="A142" s="49"/>
      <c r="B142" s="157"/>
      <c r="C142" s="157"/>
      <c r="D142" s="157"/>
      <c r="E142" s="157"/>
      <c r="F142" s="157"/>
      <c r="G142" s="141">
        <f>SUM(G23+G97+G122)</f>
        <v>15545.2</v>
      </c>
      <c r="H142" s="143">
        <f>SUM(H23+H97+H122)</f>
        <v>21374.9</v>
      </c>
      <c r="I142" s="143">
        <f>SUM(I23+I97+I122)</f>
        <v>12258.829999999998</v>
      </c>
      <c r="J142" s="139">
        <f>SUM(I142/H142*100)</f>
        <v>57.351519773191903</v>
      </c>
    </row>
    <row r="143" spans="1:10" ht="15.75" customHeight="1" thickBot="1" x14ac:dyDescent="0.3">
      <c r="A143" s="41" t="s">
        <v>98</v>
      </c>
      <c r="B143" s="158"/>
      <c r="C143" s="158"/>
      <c r="D143" s="158"/>
      <c r="E143" s="158"/>
      <c r="F143" s="158"/>
      <c r="G143" s="142"/>
      <c r="H143" s="144"/>
      <c r="I143" s="144"/>
      <c r="J143" s="140"/>
    </row>
    <row r="144" spans="1:10" ht="15.75" x14ac:dyDescent="0.25">
      <c r="A144" s="1"/>
    </row>
    <row r="145" spans="1:1" ht="1.5" customHeight="1" x14ac:dyDescent="0.25">
      <c r="A145" s="1"/>
    </row>
    <row r="146" spans="1:1" ht="15.75" hidden="1" x14ac:dyDescent="0.25">
      <c r="A146" s="1"/>
    </row>
    <row r="147" spans="1:1" ht="6.75" customHeight="1" x14ac:dyDescent="0.25">
      <c r="A147" s="1"/>
    </row>
    <row r="148" spans="1:1" ht="15.75" hidden="1" x14ac:dyDescent="0.25">
      <c r="A148" s="1"/>
    </row>
    <row r="149" spans="1:1" ht="15.75" hidden="1" x14ac:dyDescent="0.25">
      <c r="A149" s="1"/>
    </row>
    <row r="150" spans="1:1" ht="15.75" x14ac:dyDescent="0.25">
      <c r="A150" s="1" t="s">
        <v>274</v>
      </c>
    </row>
    <row r="151" spans="1:1" ht="15.75" x14ac:dyDescent="0.25">
      <c r="A151" s="72" t="s">
        <v>265</v>
      </c>
    </row>
    <row r="152" spans="1:1" ht="15.75" x14ac:dyDescent="0.25">
      <c r="A152" s="1"/>
    </row>
    <row r="153" spans="1:1" ht="15.75" x14ac:dyDescent="0.25">
      <c r="A153" s="1"/>
    </row>
    <row r="154" spans="1:1" ht="15.75" x14ac:dyDescent="0.25">
      <c r="A154" s="1"/>
    </row>
    <row r="155" spans="1:1" ht="15.75" x14ac:dyDescent="0.25">
      <c r="A155" s="1"/>
    </row>
    <row r="156" spans="1:1" ht="15.75" x14ac:dyDescent="0.25">
      <c r="A156" s="1"/>
    </row>
  </sheetData>
  <mergeCells count="29">
    <mergeCell ref="G17:H20"/>
    <mergeCell ref="I17:I21"/>
    <mergeCell ref="J17:J21"/>
    <mergeCell ref="B142:B143"/>
    <mergeCell ref="C142:C143"/>
    <mergeCell ref="D142:D143"/>
    <mergeCell ref="E142:E143"/>
    <mergeCell ref="F142:F143"/>
    <mergeCell ref="A1:H1"/>
    <mergeCell ref="A2:H2"/>
    <mergeCell ref="A3:H3"/>
    <mergeCell ref="A4:H4"/>
    <mergeCell ref="A5:H5"/>
    <mergeCell ref="A6:H6"/>
    <mergeCell ref="J142:J143"/>
    <mergeCell ref="G142:G143"/>
    <mergeCell ref="H142:H143"/>
    <mergeCell ref="I142:I143"/>
    <mergeCell ref="A17:A21"/>
    <mergeCell ref="B17:B21"/>
    <mergeCell ref="C17:C21"/>
    <mergeCell ref="D17:D21"/>
    <mergeCell ref="E17:E21"/>
    <mergeCell ref="A10:H10"/>
    <mergeCell ref="A11:H11"/>
    <mergeCell ref="A12:H12"/>
    <mergeCell ref="A13:H13"/>
    <mergeCell ref="A14:H14"/>
    <mergeCell ref="F17:F21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29" workbookViewId="0">
      <selection activeCell="I45" sqref="I45"/>
    </sheetView>
  </sheetViews>
  <sheetFormatPr defaultRowHeight="15" x14ac:dyDescent="0.25"/>
  <cols>
    <col min="1" max="1" width="48" customWidth="1"/>
    <col min="2" max="2" width="4.5703125" customWidth="1"/>
    <col min="3" max="3" width="5" customWidth="1"/>
    <col min="4" max="4" width="8.5703125" customWidth="1"/>
    <col min="7" max="7" width="9.85546875" customWidth="1"/>
  </cols>
  <sheetData>
    <row r="1" spans="1:7" ht="15.75" x14ac:dyDescent="0.25">
      <c r="A1" s="24" t="s">
        <v>99</v>
      </c>
      <c r="E1" s="73"/>
      <c r="F1" s="73"/>
    </row>
    <row r="2" spans="1:7" ht="15.75" x14ac:dyDescent="0.25">
      <c r="A2" s="1" t="s">
        <v>100</v>
      </c>
    </row>
    <row r="3" spans="1:7" ht="15.75" x14ac:dyDescent="0.25">
      <c r="A3" s="1" t="s">
        <v>101</v>
      </c>
    </row>
    <row r="4" spans="1:7" ht="15.75" x14ac:dyDescent="0.25">
      <c r="A4" s="1" t="s">
        <v>102</v>
      </c>
    </row>
    <row r="5" spans="1:7" ht="15.75" customHeight="1" x14ac:dyDescent="0.25">
      <c r="A5" s="1" t="s">
        <v>284</v>
      </c>
    </row>
    <row r="6" spans="1:7" ht="15.75" x14ac:dyDescent="0.25">
      <c r="A6" s="1" t="s">
        <v>296</v>
      </c>
    </row>
    <row r="7" spans="1:7" ht="4.5" customHeight="1" x14ac:dyDescent="0.25">
      <c r="A7" s="3"/>
    </row>
    <row r="8" spans="1:7" hidden="1" x14ac:dyDescent="0.25">
      <c r="A8" s="3" t="s">
        <v>103</v>
      </c>
    </row>
    <row r="9" spans="1:7" ht="5.25" hidden="1" customHeight="1" x14ac:dyDescent="0.25">
      <c r="A9" s="3" t="s">
        <v>104</v>
      </c>
    </row>
    <row r="10" spans="1:7" ht="15.75" x14ac:dyDescent="0.25">
      <c r="A10" s="138" t="s">
        <v>3</v>
      </c>
      <c r="B10" s="138"/>
      <c r="C10" s="138"/>
      <c r="D10" s="138"/>
      <c r="E10" s="138"/>
      <c r="F10" s="138"/>
      <c r="G10" s="138"/>
    </row>
    <row r="11" spans="1:7" ht="15.75" x14ac:dyDescent="0.25">
      <c r="A11" s="138" t="s">
        <v>49</v>
      </c>
      <c r="B11" s="138"/>
      <c r="C11" s="138"/>
      <c r="D11" s="138"/>
      <c r="E11" s="138"/>
      <c r="F11" s="138"/>
      <c r="G11" s="138"/>
    </row>
    <row r="12" spans="1:7" ht="33" customHeight="1" x14ac:dyDescent="0.25">
      <c r="A12" s="165" t="s">
        <v>297</v>
      </c>
      <c r="B12" s="165"/>
      <c r="C12" s="165"/>
      <c r="D12" s="165"/>
      <c r="E12" s="165"/>
      <c r="F12" s="165"/>
      <c r="G12" s="165"/>
    </row>
    <row r="13" spans="1:7" ht="16.5" thickBot="1" x14ac:dyDescent="0.3">
      <c r="A13" s="4"/>
    </row>
    <row r="14" spans="1:7" ht="18" customHeight="1" thickBot="1" x14ac:dyDescent="0.3">
      <c r="A14" s="121" t="s">
        <v>51</v>
      </c>
      <c r="B14" s="121" t="s">
        <v>52</v>
      </c>
      <c r="C14" s="121" t="s">
        <v>53</v>
      </c>
      <c r="D14" s="124" t="s">
        <v>276</v>
      </c>
      <c r="E14" s="125"/>
      <c r="F14" s="130" t="s">
        <v>288</v>
      </c>
      <c r="G14" s="130" t="s">
        <v>7</v>
      </c>
    </row>
    <row r="15" spans="1:7" ht="4.5" hidden="1" customHeight="1" x14ac:dyDescent="0.25">
      <c r="A15" s="122"/>
      <c r="B15" s="122"/>
      <c r="C15" s="122"/>
      <c r="D15" s="126"/>
      <c r="E15" s="127"/>
      <c r="F15" s="131"/>
      <c r="G15" s="131"/>
    </row>
    <row r="16" spans="1:7" ht="15" hidden="1" customHeight="1" x14ac:dyDescent="0.25">
      <c r="A16" s="122"/>
      <c r="B16" s="122"/>
      <c r="C16" s="122"/>
      <c r="D16" s="126"/>
      <c r="E16" s="127"/>
      <c r="F16" s="131"/>
      <c r="G16" s="131"/>
    </row>
    <row r="17" spans="1:7" ht="15" hidden="1" customHeight="1" x14ac:dyDescent="0.25">
      <c r="A17" s="122"/>
      <c r="B17" s="122"/>
      <c r="C17" s="122"/>
      <c r="D17" s="126"/>
      <c r="E17" s="127"/>
      <c r="F17" s="131"/>
      <c r="G17" s="131"/>
    </row>
    <row r="18" spans="1:7" ht="15" hidden="1" customHeight="1" x14ac:dyDescent="0.25">
      <c r="A18" s="122"/>
      <c r="B18" s="122"/>
      <c r="C18" s="122"/>
      <c r="D18" s="126"/>
      <c r="E18" s="127"/>
      <c r="F18" s="131"/>
      <c r="G18" s="131"/>
    </row>
    <row r="19" spans="1:7" ht="2.25" hidden="1" customHeight="1" x14ac:dyDescent="0.25">
      <c r="A19" s="122"/>
      <c r="B19" s="122"/>
      <c r="C19" s="122"/>
      <c r="D19" s="126"/>
      <c r="E19" s="127"/>
      <c r="F19" s="131"/>
      <c r="G19" s="131"/>
    </row>
    <row r="20" spans="1:7" ht="15" hidden="1" customHeight="1" x14ac:dyDescent="0.25">
      <c r="A20" s="122"/>
      <c r="B20" s="122"/>
      <c r="C20" s="122"/>
      <c r="D20" s="126"/>
      <c r="E20" s="127"/>
      <c r="F20" s="131"/>
      <c r="G20" s="131"/>
    </row>
    <row r="21" spans="1:7" ht="15" hidden="1" customHeight="1" x14ac:dyDescent="0.25">
      <c r="A21" s="122"/>
      <c r="B21" s="122"/>
      <c r="C21" s="122"/>
      <c r="D21" s="126"/>
      <c r="E21" s="127"/>
      <c r="F21" s="131"/>
      <c r="G21" s="131"/>
    </row>
    <row r="22" spans="1:7" ht="15.75" hidden="1" customHeight="1" thickBot="1" x14ac:dyDescent="0.3">
      <c r="A22" s="122"/>
      <c r="B22" s="122"/>
      <c r="C22" s="122"/>
      <c r="D22" s="128"/>
      <c r="E22" s="129"/>
      <c r="F22" s="131"/>
      <c r="G22" s="131"/>
    </row>
    <row r="23" spans="1:7" ht="66.75" customHeight="1" thickBot="1" x14ac:dyDescent="0.3">
      <c r="A23" s="123"/>
      <c r="B23" s="123"/>
      <c r="C23" s="123"/>
      <c r="D23" s="43" t="s">
        <v>8</v>
      </c>
      <c r="E23" s="43" t="s">
        <v>9</v>
      </c>
      <c r="F23" s="132"/>
      <c r="G23" s="132"/>
    </row>
    <row r="24" spans="1:7" ht="19.5" customHeight="1" thickBot="1" x14ac:dyDescent="0.3">
      <c r="A24" s="6" t="s">
        <v>60</v>
      </c>
      <c r="B24" s="74" t="s">
        <v>170</v>
      </c>
      <c r="C24" s="74"/>
      <c r="D24" s="9">
        <f>SUM(D25+D26+D28)</f>
        <v>4646.6000000000004</v>
      </c>
      <c r="E24" s="9">
        <f t="shared" ref="E24:F24" si="0">SUM(E25+E26+E28)</f>
        <v>6034.6</v>
      </c>
      <c r="F24" s="9">
        <f t="shared" si="0"/>
        <v>3721.9</v>
      </c>
      <c r="G24" s="83">
        <f>SUM(F24/E24*100)</f>
        <v>61.676001723395089</v>
      </c>
    </row>
    <row r="25" spans="1:7" ht="37.5" customHeight="1" thickBot="1" x14ac:dyDescent="0.3">
      <c r="A25" s="12" t="s">
        <v>105</v>
      </c>
      <c r="B25" s="75" t="s">
        <v>170</v>
      </c>
      <c r="C25" s="75" t="s">
        <v>171</v>
      </c>
      <c r="D25" s="11">
        <f>SUM(Лист2!G25)</f>
        <v>773.8</v>
      </c>
      <c r="E25" s="11">
        <f>SUM(Лист2!H25)</f>
        <v>773.8</v>
      </c>
      <c r="F25" s="11">
        <f>SUM(Лист2!I25)</f>
        <v>612.1</v>
      </c>
      <c r="G25" s="82">
        <f>SUM(F25/E25*100)</f>
        <v>79.103127423106756</v>
      </c>
    </row>
    <row r="26" spans="1:7" x14ac:dyDescent="0.25">
      <c r="A26" s="161" t="s">
        <v>106</v>
      </c>
      <c r="B26" s="163" t="s">
        <v>170</v>
      </c>
      <c r="C26" s="163" t="s">
        <v>172</v>
      </c>
      <c r="D26" s="121">
        <f>SUM(Лист2!G29)</f>
        <v>3787.8</v>
      </c>
      <c r="E26" s="121">
        <f>SUM(Лист2!H29)</f>
        <v>5161.7</v>
      </c>
      <c r="F26" s="121">
        <f>SUM(Лист2!I29)</f>
        <v>3015.5</v>
      </c>
      <c r="G26" s="159">
        <f t="shared" ref="G26" si="1">SUM(F26/E26*100)</f>
        <v>58.420675358893391</v>
      </c>
    </row>
    <row r="27" spans="1:7" ht="11.25" customHeight="1" thickBot="1" x14ac:dyDescent="0.3">
      <c r="A27" s="162"/>
      <c r="B27" s="164"/>
      <c r="C27" s="164"/>
      <c r="D27" s="123"/>
      <c r="E27" s="123"/>
      <c r="F27" s="123"/>
      <c r="G27" s="160"/>
    </row>
    <row r="28" spans="1:7" ht="15.75" thickBot="1" x14ac:dyDescent="0.3">
      <c r="A28" s="12" t="s">
        <v>67</v>
      </c>
      <c r="B28" s="75" t="s">
        <v>170</v>
      </c>
      <c r="C28" s="75">
        <v>13</v>
      </c>
      <c r="D28" s="11">
        <f>SUM(Лист2!G37)</f>
        <v>85</v>
      </c>
      <c r="E28" s="11">
        <f>SUM(Лист2!H37)</f>
        <v>99.1</v>
      </c>
      <c r="F28" s="11">
        <f>SUM(Лист2!I37)</f>
        <v>94.3</v>
      </c>
      <c r="G28" s="82">
        <f>SUM(F28/E28*100)</f>
        <v>95.156407669021192</v>
      </c>
    </row>
    <row r="29" spans="1:7" ht="17.25" customHeight="1" thickBot="1" x14ac:dyDescent="0.3">
      <c r="A29" s="6" t="s">
        <v>70</v>
      </c>
      <c r="B29" s="74" t="s">
        <v>171</v>
      </c>
      <c r="C29" s="75"/>
      <c r="D29" s="9">
        <f>SUM(D30)</f>
        <v>184.1</v>
      </c>
      <c r="E29" s="9">
        <f t="shared" ref="E29:F29" si="2">SUM(E30)</f>
        <v>188.29999999999998</v>
      </c>
      <c r="F29" s="9">
        <f t="shared" si="2"/>
        <v>138</v>
      </c>
      <c r="G29" s="82">
        <f t="shared" ref="G29:G49" si="3">SUM(F29/E29*100)</f>
        <v>73.287307488050985</v>
      </c>
    </row>
    <row r="30" spans="1:7" ht="15.75" thickBot="1" x14ac:dyDescent="0.3">
      <c r="A30" s="12" t="s">
        <v>107</v>
      </c>
      <c r="B30" s="75" t="s">
        <v>171</v>
      </c>
      <c r="C30" s="75" t="s">
        <v>173</v>
      </c>
      <c r="D30" s="11">
        <f>SUM(Лист2!G44)</f>
        <v>184.1</v>
      </c>
      <c r="E30" s="11">
        <f>SUM(Лист2!H44)</f>
        <v>188.29999999999998</v>
      </c>
      <c r="F30" s="11">
        <f>SUM(Лист2!I44)</f>
        <v>138</v>
      </c>
      <c r="G30" s="82">
        <f t="shared" si="3"/>
        <v>73.287307488050985</v>
      </c>
    </row>
    <row r="31" spans="1:7" ht="24.75" thickBot="1" x14ac:dyDescent="0.3">
      <c r="A31" s="6" t="s">
        <v>72</v>
      </c>
      <c r="B31" s="74" t="s">
        <v>173</v>
      </c>
      <c r="C31" s="75"/>
      <c r="D31" s="9">
        <f>SUM(D32)</f>
        <v>10</v>
      </c>
      <c r="E31" s="9">
        <f t="shared" ref="E31:F31" si="4">SUM(E32)</f>
        <v>57</v>
      </c>
      <c r="F31" s="9">
        <f t="shared" si="4"/>
        <v>48.7</v>
      </c>
      <c r="G31" s="82">
        <f t="shared" si="3"/>
        <v>85.438596491228083</v>
      </c>
    </row>
    <row r="32" spans="1:7" ht="27.75" customHeight="1" thickBot="1" x14ac:dyDescent="0.3">
      <c r="A32" s="12" t="s">
        <v>73</v>
      </c>
      <c r="B32" s="75" t="s">
        <v>173</v>
      </c>
      <c r="C32" s="75" t="s">
        <v>174</v>
      </c>
      <c r="D32" s="11">
        <f>SUM(Лист2!G48)</f>
        <v>10</v>
      </c>
      <c r="E32" s="11">
        <f>SUM(Лист2!H48)</f>
        <v>57</v>
      </c>
      <c r="F32" s="11">
        <f>SUM(Лист2!I48)</f>
        <v>48.7</v>
      </c>
      <c r="G32" s="82">
        <f t="shared" si="3"/>
        <v>85.438596491228083</v>
      </c>
    </row>
    <row r="33" spans="1:7" ht="14.25" customHeight="1" thickBot="1" x14ac:dyDescent="0.3">
      <c r="A33" s="6" t="s">
        <v>74</v>
      </c>
      <c r="B33" s="74" t="s">
        <v>172</v>
      </c>
      <c r="C33" s="75"/>
      <c r="D33" s="9">
        <f>SUM(D34+D35)</f>
        <v>41</v>
      </c>
      <c r="E33" s="9">
        <f t="shared" ref="E33:F33" si="5">SUM(E34+E35)</f>
        <v>232.6</v>
      </c>
      <c r="F33" s="9">
        <f t="shared" si="5"/>
        <v>36.9</v>
      </c>
      <c r="G33" s="82">
        <f t="shared" si="3"/>
        <v>15.86414445399828</v>
      </c>
    </row>
    <row r="34" spans="1:7" ht="15.75" thickBot="1" x14ac:dyDescent="0.3">
      <c r="A34" s="12" t="s">
        <v>108</v>
      </c>
      <c r="B34" s="75" t="s">
        <v>172</v>
      </c>
      <c r="C34" s="75" t="s">
        <v>174</v>
      </c>
      <c r="D34" s="84">
        <f>SUM(Лист2!G56)</f>
        <v>1</v>
      </c>
      <c r="E34" s="84">
        <f>SUM(Лист2!H56)</f>
        <v>192.6</v>
      </c>
      <c r="F34" s="84">
        <f>SUM(Лист2!I56)</f>
        <v>0</v>
      </c>
      <c r="G34" s="82">
        <f t="shared" si="3"/>
        <v>0</v>
      </c>
    </row>
    <row r="35" spans="1:7" ht="15.75" thickBot="1" x14ac:dyDescent="0.3">
      <c r="A35" s="12" t="s">
        <v>77</v>
      </c>
      <c r="B35" s="75" t="s">
        <v>172</v>
      </c>
      <c r="C35" s="75">
        <v>12</v>
      </c>
      <c r="D35" s="11">
        <f>SUM(Лист2!G61)</f>
        <v>40</v>
      </c>
      <c r="E35" s="11">
        <f>SUM(Лист2!H61)</f>
        <v>40</v>
      </c>
      <c r="F35" s="11">
        <f>SUM(Лист2!I61)</f>
        <v>36.9</v>
      </c>
      <c r="G35" s="82">
        <f t="shared" si="3"/>
        <v>92.25</v>
      </c>
    </row>
    <row r="36" spans="1:7" ht="18" customHeight="1" thickBot="1" x14ac:dyDescent="0.3">
      <c r="A36" s="6" t="s">
        <v>78</v>
      </c>
      <c r="B36" s="74" t="s">
        <v>175</v>
      </c>
      <c r="C36" s="75"/>
      <c r="D36" s="9">
        <f>SUM(D37+D38+D39)</f>
        <v>5484</v>
      </c>
      <c r="E36" s="9">
        <f t="shared" ref="E36:F36" si="6">SUM(E37+E38+E39)</f>
        <v>8456.9</v>
      </c>
      <c r="F36" s="9">
        <f t="shared" si="6"/>
        <v>4317.4000000000005</v>
      </c>
      <c r="G36" s="82">
        <f t="shared" si="3"/>
        <v>51.051803852475494</v>
      </c>
    </row>
    <row r="37" spans="1:7" ht="15.75" thickBot="1" x14ac:dyDescent="0.3">
      <c r="A37" s="12" t="s">
        <v>109</v>
      </c>
      <c r="B37" s="75" t="s">
        <v>175</v>
      </c>
      <c r="C37" s="75" t="s">
        <v>171</v>
      </c>
      <c r="D37" s="84">
        <f>SUM(Лист2!G99+Лист2!G66)</f>
        <v>2039.5</v>
      </c>
      <c r="E37" s="84">
        <f>SUM(Лист2!H99+Лист2!H66)</f>
        <v>2416.5</v>
      </c>
      <c r="F37" s="84">
        <f>SUM(Лист2!I99+Лист2!I66)</f>
        <v>1390.4</v>
      </c>
      <c r="G37" s="82">
        <f t="shared" si="3"/>
        <v>57.537761224912067</v>
      </c>
    </row>
    <row r="38" spans="1:7" ht="15.75" thickBot="1" x14ac:dyDescent="0.3">
      <c r="A38" s="12" t="s">
        <v>79</v>
      </c>
      <c r="B38" s="75" t="s">
        <v>175</v>
      </c>
      <c r="C38" s="75" t="s">
        <v>173</v>
      </c>
      <c r="D38" s="84">
        <f>SUM(Лист2!G68+Лист2!G104)</f>
        <v>1170</v>
      </c>
      <c r="E38" s="84">
        <f>SUM(Лист2!H68+Лист2!H104)</f>
        <v>3253.5</v>
      </c>
      <c r="F38" s="84">
        <f>SUM(Лист2!I68+Лист2!I104)</f>
        <v>1377.8000000000002</v>
      </c>
      <c r="G38" s="82">
        <f t="shared" si="3"/>
        <v>42.348240356539115</v>
      </c>
    </row>
    <row r="39" spans="1:7" ht="19.5" customHeight="1" thickBot="1" x14ac:dyDescent="0.3">
      <c r="A39" s="12" t="s">
        <v>110</v>
      </c>
      <c r="B39" s="75" t="s">
        <v>175</v>
      </c>
      <c r="C39" s="75" t="s">
        <v>175</v>
      </c>
      <c r="D39" s="11">
        <f>SUM(Лист2!G117)</f>
        <v>2274.5</v>
      </c>
      <c r="E39" s="109">
        <f>SUM(Лист2!H117)</f>
        <v>2786.9</v>
      </c>
      <c r="F39" s="109">
        <f>SUM(Лист2!I117)</f>
        <v>1549.2</v>
      </c>
      <c r="G39" s="82">
        <f t="shared" si="3"/>
        <v>55.588646883634141</v>
      </c>
    </row>
    <row r="40" spans="1:7" ht="17.25" customHeight="1" thickBot="1" x14ac:dyDescent="0.3">
      <c r="A40" s="6" t="s">
        <v>92</v>
      </c>
      <c r="B40" s="74" t="s">
        <v>176</v>
      </c>
      <c r="C40" s="75"/>
      <c r="D40" s="9">
        <f>SUM(D41)</f>
        <v>4911.8999999999996</v>
      </c>
      <c r="E40" s="9">
        <f t="shared" ref="E40:F40" si="7">SUM(E41)</f>
        <v>6111.9</v>
      </c>
      <c r="F40" s="9">
        <f t="shared" si="7"/>
        <v>3732.4999999999995</v>
      </c>
      <c r="G40" s="82">
        <f t="shared" si="3"/>
        <v>61.069389224300132</v>
      </c>
    </row>
    <row r="41" spans="1:7" ht="15.75" thickBot="1" x14ac:dyDescent="0.3">
      <c r="A41" s="12" t="s">
        <v>93</v>
      </c>
      <c r="B41" s="75" t="s">
        <v>176</v>
      </c>
      <c r="C41" s="75" t="s">
        <v>170</v>
      </c>
      <c r="D41" s="84">
        <f>SUM(Лист2!G123)</f>
        <v>4911.8999999999996</v>
      </c>
      <c r="E41" s="84">
        <f>SUM(Лист2!H123)</f>
        <v>6111.9</v>
      </c>
      <c r="F41" s="84">
        <f>SUM(Лист2!I123)</f>
        <v>3732.4999999999995</v>
      </c>
      <c r="G41" s="82">
        <f t="shared" si="3"/>
        <v>61.069389224300132</v>
      </c>
    </row>
    <row r="42" spans="1:7" ht="17.25" customHeight="1" thickBot="1" x14ac:dyDescent="0.3">
      <c r="A42" s="6" t="s">
        <v>81</v>
      </c>
      <c r="B42" s="76">
        <v>10</v>
      </c>
      <c r="C42" s="10"/>
      <c r="D42" s="9">
        <f>SUM(D43+D44)</f>
        <v>63</v>
      </c>
      <c r="E42" s="9">
        <f t="shared" ref="E42:F42" si="8">SUM(E43+E44)</f>
        <v>88</v>
      </c>
      <c r="F42" s="9">
        <f t="shared" si="8"/>
        <v>64.8</v>
      </c>
      <c r="G42" s="82">
        <f t="shared" si="3"/>
        <v>73.636363636363626</v>
      </c>
    </row>
    <row r="43" spans="1:7" ht="15.75" thickBot="1" x14ac:dyDescent="0.3">
      <c r="A43" s="12" t="s">
        <v>82</v>
      </c>
      <c r="B43" s="77">
        <v>10</v>
      </c>
      <c r="C43" s="75" t="s">
        <v>170</v>
      </c>
      <c r="D43" s="11">
        <f>SUM(Лист2!G87)</f>
        <v>58</v>
      </c>
      <c r="E43" s="11">
        <f>SUM(Лист2!H87)</f>
        <v>58</v>
      </c>
      <c r="F43" s="11">
        <f>SUM(Лист2!I87)</f>
        <v>44.8</v>
      </c>
      <c r="G43" s="82">
        <f t="shared" si="3"/>
        <v>77.241379310344826</v>
      </c>
    </row>
    <row r="44" spans="1:7" ht="15.75" thickBot="1" x14ac:dyDescent="0.3">
      <c r="A44" s="12" t="s">
        <v>84</v>
      </c>
      <c r="B44" s="77">
        <v>10</v>
      </c>
      <c r="C44" s="75" t="s">
        <v>173</v>
      </c>
      <c r="D44" s="11">
        <f>SUM(Лист2!G90)</f>
        <v>5</v>
      </c>
      <c r="E44" s="11">
        <f>SUM(Лист2!H90)</f>
        <v>30</v>
      </c>
      <c r="F44" s="11">
        <f>SUM(Лист2!I90)</f>
        <v>20</v>
      </c>
      <c r="G44" s="82">
        <f t="shared" si="3"/>
        <v>66.666666666666657</v>
      </c>
    </row>
    <row r="45" spans="1:7" ht="19.5" customHeight="1" thickBot="1" x14ac:dyDescent="0.3">
      <c r="A45" s="6" t="s">
        <v>94</v>
      </c>
      <c r="B45" s="76">
        <v>11</v>
      </c>
      <c r="C45" s="10"/>
      <c r="D45" s="9">
        <f>SUM(D46)</f>
        <v>204.6</v>
      </c>
      <c r="E45" s="9">
        <f t="shared" ref="E45:F45" si="9">SUM(E46)</f>
        <v>204.6</v>
      </c>
      <c r="F45" s="9">
        <f t="shared" si="9"/>
        <v>198.6</v>
      </c>
      <c r="G45" s="82">
        <f t="shared" si="3"/>
        <v>97.067448680351902</v>
      </c>
    </row>
    <row r="46" spans="1:7" ht="15.75" thickBot="1" x14ac:dyDescent="0.3">
      <c r="A46" s="12" t="s">
        <v>95</v>
      </c>
      <c r="B46" s="77">
        <v>11</v>
      </c>
      <c r="C46" s="75" t="s">
        <v>170</v>
      </c>
      <c r="D46" s="11">
        <f>SUM(Лист2!G137)</f>
        <v>204.6</v>
      </c>
      <c r="E46" s="11">
        <f>SUM(Лист2!H137)</f>
        <v>204.6</v>
      </c>
      <c r="F46" s="11">
        <f>SUM(Лист2!I137)</f>
        <v>198.6</v>
      </c>
      <c r="G46" s="82">
        <f t="shared" si="3"/>
        <v>97.067448680351902</v>
      </c>
    </row>
    <row r="47" spans="1:7" ht="21.75" customHeight="1" thickBot="1" x14ac:dyDescent="0.3">
      <c r="A47" s="104" t="s">
        <v>183</v>
      </c>
      <c r="B47" s="76">
        <v>13</v>
      </c>
      <c r="C47" s="75"/>
      <c r="D47" s="116"/>
      <c r="E47" s="116">
        <f>SUM(E48)</f>
        <v>1</v>
      </c>
      <c r="F47" s="116">
        <f>SUM(F48)</f>
        <v>0.03</v>
      </c>
      <c r="G47" s="82">
        <f t="shared" si="3"/>
        <v>3</v>
      </c>
    </row>
    <row r="48" spans="1:7" ht="15.75" thickBot="1" x14ac:dyDescent="0.3">
      <c r="A48" s="117" t="s">
        <v>298</v>
      </c>
      <c r="B48" s="77">
        <v>13</v>
      </c>
      <c r="C48" s="75" t="s">
        <v>170</v>
      </c>
      <c r="D48" s="116">
        <v>0</v>
      </c>
      <c r="E48" s="116">
        <f>SUM(Лист2!H96)</f>
        <v>1</v>
      </c>
      <c r="F48" s="116">
        <f>SUM(Лист2!I96)</f>
        <v>0.03</v>
      </c>
      <c r="G48" s="82">
        <f t="shared" si="3"/>
        <v>3</v>
      </c>
    </row>
    <row r="49" spans="1:7" ht="15.75" thickBot="1" x14ac:dyDescent="0.3">
      <c r="A49" s="6" t="s">
        <v>111</v>
      </c>
      <c r="B49" s="8"/>
      <c r="C49" s="8"/>
      <c r="D49" s="9">
        <f>SUM(D24+D29+D31+D33+D36+D40+D42+D45)</f>
        <v>15545.2</v>
      </c>
      <c r="E49" s="9">
        <f>SUM(E24+E29+E31+E33+E36+E40+E42+E45)+E47</f>
        <v>21374.9</v>
      </c>
      <c r="F49" s="85">
        <f t="shared" ref="F49" si="10">SUM(F24+F29+F31+F33+F36+F40+F42+F45)</f>
        <v>12258.800000000001</v>
      </c>
      <c r="G49" s="82">
        <f t="shared" si="3"/>
        <v>57.351379421658109</v>
      </c>
    </row>
    <row r="50" spans="1:7" ht="12" customHeight="1" x14ac:dyDescent="0.25">
      <c r="A50" s="25"/>
    </row>
    <row r="51" spans="1:7" ht="15.75" hidden="1" x14ac:dyDescent="0.25">
      <c r="A51" s="1"/>
    </row>
    <row r="52" spans="1:7" ht="15.75" x14ac:dyDescent="0.25">
      <c r="A52" s="1" t="s">
        <v>274</v>
      </c>
    </row>
    <row r="53" spans="1:7" ht="15.75" x14ac:dyDescent="0.25">
      <c r="A53" s="1" t="s">
        <v>265</v>
      </c>
    </row>
  </sheetData>
  <mergeCells count="16">
    <mergeCell ref="A10:G10"/>
    <mergeCell ref="A11:G11"/>
    <mergeCell ref="A12:G12"/>
    <mergeCell ref="F14:F23"/>
    <mergeCell ref="B14:B23"/>
    <mergeCell ref="C14:C23"/>
    <mergeCell ref="A14:A23"/>
    <mergeCell ref="D14:E22"/>
    <mergeCell ref="G14:G23"/>
    <mergeCell ref="F26:F27"/>
    <mergeCell ref="G26:G27"/>
    <mergeCell ref="A26:A27"/>
    <mergeCell ref="B26:B27"/>
    <mergeCell ref="C26:C27"/>
    <mergeCell ref="D26:D27"/>
    <mergeCell ref="E26:E27"/>
  </mergeCells>
  <pageMargins left="0.51181102362204722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sqref="A1:D34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166" t="s">
        <v>112</v>
      </c>
      <c r="B1" s="166"/>
      <c r="C1" s="166"/>
      <c r="D1" s="166"/>
    </row>
    <row r="2" spans="1:4" ht="32.25" customHeight="1" x14ac:dyDescent="0.25">
      <c r="A2" s="167" t="s">
        <v>302</v>
      </c>
      <c r="B2" s="167"/>
      <c r="C2" s="167"/>
      <c r="D2" s="167"/>
    </row>
    <row r="3" spans="1:4" ht="15.75" thickBot="1" x14ac:dyDescent="0.3">
      <c r="A3" s="26"/>
    </row>
    <row r="4" spans="1:4" ht="33" customHeight="1" thickBot="1" x14ac:dyDescent="0.3">
      <c r="A4" s="27" t="s">
        <v>113</v>
      </c>
      <c r="B4" s="28" t="s">
        <v>114</v>
      </c>
      <c r="C4" s="28" t="s">
        <v>303</v>
      </c>
      <c r="D4" s="78" t="s">
        <v>115</v>
      </c>
    </row>
    <row r="5" spans="1:4" ht="18.75" customHeight="1" thickBot="1" x14ac:dyDescent="0.3">
      <c r="A5" s="29" t="s">
        <v>45</v>
      </c>
      <c r="B5" s="30">
        <f>SUM(B6:B7)</f>
        <v>16503.300000000003</v>
      </c>
      <c r="C5" s="30">
        <f>SUM(C6:C7)</f>
        <v>8414.9</v>
      </c>
      <c r="D5" s="89">
        <f>SUM(C5/B5*100)</f>
        <v>50.989196100173892</v>
      </c>
    </row>
    <row r="6" spans="1:4" ht="18.75" customHeight="1" thickBot="1" x14ac:dyDescent="0.3">
      <c r="A6" s="31" t="s">
        <v>116</v>
      </c>
      <c r="B6" s="21">
        <f>SUM(Лист1!D26)</f>
        <v>14851.400000000001</v>
      </c>
      <c r="C6" s="21">
        <f>SUM(Лист1!F26)</f>
        <v>7278.4</v>
      </c>
      <c r="D6" s="89">
        <f t="shared" ref="D6:D24" si="0">SUM(C6/B6*100)</f>
        <v>49.008174313532727</v>
      </c>
    </row>
    <row r="7" spans="1:4" ht="20.25" customHeight="1" thickBot="1" x14ac:dyDescent="0.3">
      <c r="A7" s="31" t="s">
        <v>117</v>
      </c>
      <c r="B7" s="21">
        <f>SUM(Лист1!D58)</f>
        <v>1651.9</v>
      </c>
      <c r="C7" s="21">
        <f>SUM(Лист1!F58)</f>
        <v>1136.5</v>
      </c>
      <c r="D7" s="89">
        <f t="shared" si="0"/>
        <v>68.799564138265026</v>
      </c>
    </row>
    <row r="8" spans="1:4" ht="18.75" customHeight="1" thickBot="1" x14ac:dyDescent="0.3">
      <c r="A8" s="29" t="s">
        <v>111</v>
      </c>
      <c r="B8" s="30">
        <f>SUM(B9+B11+B13+B14+B15+B17+B19+B20)+B21</f>
        <v>21374.9</v>
      </c>
      <c r="C8" s="30">
        <f>SUM(C9+C11+C13+C14+C15+C17+C19+C20)</f>
        <v>12258.800000000001</v>
      </c>
      <c r="D8" s="89">
        <f t="shared" si="0"/>
        <v>57.351379421658109</v>
      </c>
    </row>
    <row r="9" spans="1:4" ht="23.25" customHeight="1" thickBot="1" x14ac:dyDescent="0.3">
      <c r="A9" s="32" t="s">
        <v>60</v>
      </c>
      <c r="B9" s="30">
        <f>SUM(Лист3!E24)</f>
        <v>6034.6</v>
      </c>
      <c r="C9" s="30">
        <f>SUM(Лист3!F24)</f>
        <v>3721.9</v>
      </c>
      <c r="D9" s="89">
        <f t="shared" si="0"/>
        <v>61.676001723395089</v>
      </c>
    </row>
    <row r="10" spans="1:4" ht="31.5" customHeight="1" thickBot="1" x14ac:dyDescent="0.3">
      <c r="A10" s="31" t="s">
        <v>118</v>
      </c>
      <c r="B10" s="21">
        <f>SUM(Лист2!H28+Лист2!H30)</f>
        <v>4617.8</v>
      </c>
      <c r="C10" s="21">
        <f>SUM(Лист2!I28+Лист2!I30)</f>
        <v>2663.1</v>
      </c>
      <c r="D10" s="89">
        <f t="shared" si="0"/>
        <v>57.670319199618859</v>
      </c>
    </row>
    <row r="11" spans="1:4" ht="21" customHeight="1" thickBot="1" x14ac:dyDescent="0.3">
      <c r="A11" s="32" t="s">
        <v>70</v>
      </c>
      <c r="B11" s="30">
        <f>SUM(Лист3!E29)</f>
        <v>188.29999999999998</v>
      </c>
      <c r="C11" s="30">
        <f>SUM(Лист3!F29)</f>
        <v>138</v>
      </c>
      <c r="D11" s="89">
        <f t="shared" si="0"/>
        <v>73.287307488050985</v>
      </c>
    </row>
    <row r="12" spans="1:4" ht="35.25" customHeight="1" thickBot="1" x14ac:dyDescent="0.3">
      <c r="A12" s="31" t="s">
        <v>118</v>
      </c>
      <c r="B12" s="21">
        <f>SUM(Лист2!H45)</f>
        <v>172.2</v>
      </c>
      <c r="C12" s="21">
        <f>SUM(Лист2!I45)</f>
        <v>123.9</v>
      </c>
      <c r="D12" s="89">
        <f t="shared" si="0"/>
        <v>71.951219512195124</v>
      </c>
    </row>
    <row r="13" spans="1:4" ht="50.25" customHeight="1" thickBot="1" x14ac:dyDescent="0.3">
      <c r="A13" s="32" t="s">
        <v>72</v>
      </c>
      <c r="B13" s="30">
        <f>SUM(Лист3!E31)</f>
        <v>57</v>
      </c>
      <c r="C13" s="30">
        <f>SUM(Лист3!F31)</f>
        <v>48.7</v>
      </c>
      <c r="D13" s="89">
        <f t="shared" si="0"/>
        <v>85.438596491228083</v>
      </c>
    </row>
    <row r="14" spans="1:4" ht="21" customHeight="1" thickBot="1" x14ac:dyDescent="0.3">
      <c r="A14" s="32" t="s">
        <v>74</v>
      </c>
      <c r="B14" s="30">
        <f>SUM(Лист3!E33)</f>
        <v>232.6</v>
      </c>
      <c r="C14" s="30">
        <f>SUM(Лист3!F33)</f>
        <v>36.9</v>
      </c>
      <c r="D14" s="89">
        <f t="shared" si="0"/>
        <v>15.86414445399828</v>
      </c>
    </row>
    <row r="15" spans="1:4" ht="30" customHeight="1" thickBot="1" x14ac:dyDescent="0.3">
      <c r="A15" s="32" t="s">
        <v>78</v>
      </c>
      <c r="B15" s="30">
        <f>SUM(Лист3!E36)</f>
        <v>8456.9</v>
      </c>
      <c r="C15" s="30">
        <f>SUM(Лист3!F36)</f>
        <v>4317.4000000000005</v>
      </c>
      <c r="D15" s="89">
        <f t="shared" si="0"/>
        <v>51.051803852475494</v>
      </c>
    </row>
    <row r="16" spans="1:4" ht="33" customHeight="1" thickBot="1" x14ac:dyDescent="0.3">
      <c r="A16" s="31" t="s">
        <v>118</v>
      </c>
      <c r="B16" s="21">
        <f>SUM(Лист2!H119)</f>
        <v>2484.5</v>
      </c>
      <c r="C16" s="21">
        <f>SUM(Лист2!I119)</f>
        <v>1326.7</v>
      </c>
      <c r="D16" s="89">
        <f t="shared" si="0"/>
        <v>53.399074260414572</v>
      </c>
    </row>
    <row r="17" spans="1:4" ht="34.5" customHeight="1" thickBot="1" x14ac:dyDescent="0.3">
      <c r="A17" s="32" t="s">
        <v>119</v>
      </c>
      <c r="B17" s="30">
        <f>SUM(Лист3!E40)</f>
        <v>6111.9</v>
      </c>
      <c r="C17" s="30">
        <f>SUM(Лист3!F40)</f>
        <v>3732.4999999999995</v>
      </c>
      <c r="D17" s="89">
        <f t="shared" si="0"/>
        <v>61.069389224300132</v>
      </c>
    </row>
    <row r="18" spans="1:4" ht="36" customHeight="1" thickBot="1" x14ac:dyDescent="0.3">
      <c r="A18" s="31" t="s">
        <v>118</v>
      </c>
      <c r="B18" s="21">
        <f>SUM(Лист2!H126)</f>
        <v>3558.2</v>
      </c>
      <c r="C18" s="21">
        <f>SUM(Лист2!I126)</f>
        <v>1974.6</v>
      </c>
      <c r="D18" s="89">
        <f t="shared" si="0"/>
        <v>55.494351076386941</v>
      </c>
    </row>
    <row r="19" spans="1:4" ht="24" customHeight="1" thickBot="1" x14ac:dyDescent="0.3">
      <c r="A19" s="32" t="s">
        <v>81</v>
      </c>
      <c r="B19" s="30">
        <f>SUM(Лист3!E42)</f>
        <v>88</v>
      </c>
      <c r="C19" s="30">
        <f>SUM(Лист3!F42)</f>
        <v>64.8</v>
      </c>
      <c r="D19" s="89">
        <f t="shared" si="0"/>
        <v>73.636363636363626</v>
      </c>
    </row>
    <row r="20" spans="1:4" ht="19.5" customHeight="1" thickBot="1" x14ac:dyDescent="0.3">
      <c r="A20" s="32" t="s">
        <v>94</v>
      </c>
      <c r="B20" s="30">
        <f>SUM(Лист3!E45)</f>
        <v>204.6</v>
      </c>
      <c r="C20" s="30">
        <f>SUM(Лист3!F45)</f>
        <v>198.6</v>
      </c>
      <c r="D20" s="89">
        <f t="shared" si="0"/>
        <v>97.067448680351902</v>
      </c>
    </row>
    <row r="21" spans="1:4" ht="37.5" customHeight="1" thickBot="1" x14ac:dyDescent="0.3">
      <c r="A21" s="32" t="s">
        <v>299</v>
      </c>
      <c r="B21" s="30">
        <f>SUM(Лист3!E47)</f>
        <v>1</v>
      </c>
      <c r="C21" s="30">
        <f>SUM(Лист3!F47)</f>
        <v>0.03</v>
      </c>
      <c r="D21" s="89">
        <f t="shared" si="0"/>
        <v>3</v>
      </c>
    </row>
    <row r="22" spans="1:4" ht="24.75" customHeight="1" thickBot="1" x14ac:dyDescent="0.3">
      <c r="A22" s="32" t="s">
        <v>120</v>
      </c>
      <c r="B22" s="30">
        <f>SUM(B5-B8)</f>
        <v>-4871.5999999999985</v>
      </c>
      <c r="C22" s="30">
        <f>SUM(C5-C8)</f>
        <v>-3843.9000000000015</v>
      </c>
      <c r="D22" s="89"/>
    </row>
    <row r="23" spans="1:4" ht="36.75" customHeight="1" thickBot="1" x14ac:dyDescent="0.3">
      <c r="A23" s="31" t="s">
        <v>300</v>
      </c>
      <c r="B23" s="21">
        <v>3</v>
      </c>
      <c r="C23" s="21">
        <v>3</v>
      </c>
      <c r="D23" s="89">
        <f t="shared" si="0"/>
        <v>100</v>
      </c>
    </row>
    <row r="24" spans="1:4" ht="35.25" customHeight="1" thickBot="1" x14ac:dyDescent="0.3">
      <c r="A24" s="31" t="s">
        <v>118</v>
      </c>
      <c r="B24" s="21">
        <v>1192</v>
      </c>
      <c r="C24" s="21">
        <v>1030.3</v>
      </c>
      <c r="D24" s="89">
        <f t="shared" si="0"/>
        <v>86.43456375838926</v>
      </c>
    </row>
    <row r="25" spans="1:4" ht="51.75" customHeight="1" thickBot="1" x14ac:dyDescent="0.3">
      <c r="A25" s="31" t="s">
        <v>301</v>
      </c>
      <c r="B25" s="21"/>
      <c r="C25" s="21">
        <v>25</v>
      </c>
      <c r="D25" s="89"/>
    </row>
    <row r="26" spans="1:4" ht="15.75" x14ac:dyDescent="0.25">
      <c r="A26" s="33"/>
    </row>
    <row r="27" spans="1:4" ht="3" customHeight="1" x14ac:dyDescent="0.25">
      <c r="A27" s="33"/>
    </row>
    <row r="28" spans="1:4" ht="15.75" hidden="1" x14ac:dyDescent="0.25">
      <c r="A28" s="33"/>
    </row>
    <row r="29" spans="1:4" ht="15.75" hidden="1" x14ac:dyDescent="0.25">
      <c r="A29" s="33"/>
    </row>
    <row r="30" spans="1:4" ht="15.75" hidden="1" x14ac:dyDescent="0.25">
      <c r="A30" s="33"/>
    </row>
    <row r="31" spans="1:4" ht="15.75" hidden="1" x14ac:dyDescent="0.25">
      <c r="A31" s="35"/>
    </row>
    <row r="32" spans="1:4" ht="15.75" hidden="1" x14ac:dyDescent="0.25">
      <c r="A32" s="35"/>
    </row>
    <row r="33" spans="1:3" ht="15.75" x14ac:dyDescent="0.25">
      <c r="A33" s="34" t="s">
        <v>274</v>
      </c>
    </row>
    <row r="34" spans="1:3" ht="16.5" customHeight="1" x14ac:dyDescent="0.25">
      <c r="A34" s="34" t="s">
        <v>178</v>
      </c>
      <c r="C34" s="15" t="s">
        <v>270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E14" sqref="E14"/>
    </sheetView>
  </sheetViews>
  <sheetFormatPr defaultRowHeight="15" x14ac:dyDescent="0.25"/>
  <cols>
    <col min="1" max="1" width="6.28515625" customWidth="1"/>
    <col min="2" max="2" width="38.5703125" customWidth="1"/>
    <col min="3" max="3" width="9.28515625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170" t="s">
        <v>179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15.75" x14ac:dyDescent="0.25">
      <c r="A2" s="1" t="s">
        <v>100</v>
      </c>
    </row>
    <row r="3" spans="1:11" ht="15.75" x14ac:dyDescent="0.25">
      <c r="A3" s="1" t="s">
        <v>101</v>
      </c>
    </row>
    <row r="4" spans="1:11" ht="15.75" x14ac:dyDescent="0.25">
      <c r="A4" s="1" t="s">
        <v>102</v>
      </c>
    </row>
    <row r="5" spans="1:11" ht="15.75" x14ac:dyDescent="0.25">
      <c r="A5" s="1" t="s">
        <v>284</v>
      </c>
    </row>
    <row r="6" spans="1:11" ht="15.75" x14ac:dyDescent="0.25">
      <c r="A6" s="1" t="s">
        <v>296</v>
      </c>
    </row>
    <row r="7" spans="1:11" x14ac:dyDescent="0.25">
      <c r="A7" s="37"/>
    </row>
    <row r="8" spans="1:11" ht="15.75" x14ac:dyDescent="0.25">
      <c r="A8" s="1"/>
    </row>
    <row r="9" spans="1:11" ht="15.75" x14ac:dyDescent="0.25">
      <c r="A9" s="138" t="s">
        <v>122</v>
      </c>
      <c r="B9" s="138"/>
      <c r="C9" s="138"/>
      <c r="D9" s="138"/>
      <c r="E9" s="138"/>
      <c r="F9" s="138"/>
      <c r="G9" s="138"/>
      <c r="H9" s="138"/>
      <c r="I9" s="138"/>
      <c r="J9" s="138"/>
    </row>
    <row r="10" spans="1:11" ht="33" customHeight="1" x14ac:dyDescent="0.25">
      <c r="A10" s="165" t="s">
        <v>304</v>
      </c>
      <c r="B10" s="165"/>
      <c r="C10" s="165"/>
      <c r="D10" s="165"/>
      <c r="E10" s="165"/>
      <c r="F10" s="165"/>
      <c r="G10" s="165"/>
      <c r="H10" s="165"/>
      <c r="I10" s="165"/>
      <c r="J10" s="165"/>
    </row>
    <row r="11" spans="1:11" ht="16.5" thickBot="1" x14ac:dyDescent="0.3">
      <c r="A11" s="4"/>
    </row>
    <row r="12" spans="1:11" ht="15.75" thickBot="1" x14ac:dyDescent="0.3">
      <c r="A12" s="16" t="s">
        <v>123</v>
      </c>
      <c r="B12" s="145" t="s">
        <v>51</v>
      </c>
      <c r="C12" s="168" t="s">
        <v>125</v>
      </c>
      <c r="D12" s="169"/>
      <c r="E12" s="145" t="s">
        <v>305</v>
      </c>
    </row>
    <row r="13" spans="1:11" ht="91.5" customHeight="1" thickBot="1" x14ac:dyDescent="0.3">
      <c r="A13" s="38" t="s">
        <v>124</v>
      </c>
      <c r="B13" s="147"/>
      <c r="C13" s="17" t="s">
        <v>126</v>
      </c>
      <c r="D13" s="17" t="s">
        <v>127</v>
      </c>
      <c r="E13" s="147"/>
    </row>
    <row r="14" spans="1:11" ht="32.25" customHeight="1" thickBot="1" x14ac:dyDescent="0.3">
      <c r="A14" s="38" t="s">
        <v>128</v>
      </c>
      <c r="B14" s="39" t="s">
        <v>129</v>
      </c>
      <c r="C14" s="17">
        <v>914</v>
      </c>
      <c r="D14" s="17" t="s">
        <v>130</v>
      </c>
      <c r="E14" s="40">
        <v>3843880.09</v>
      </c>
    </row>
    <row r="15" spans="1:11" ht="26.25" customHeight="1" thickBot="1" x14ac:dyDescent="0.3">
      <c r="A15" s="38" t="s">
        <v>131</v>
      </c>
      <c r="B15" s="39" t="s">
        <v>132</v>
      </c>
      <c r="C15" s="17">
        <v>914</v>
      </c>
      <c r="D15" s="17" t="s">
        <v>133</v>
      </c>
      <c r="E15" s="17">
        <v>0</v>
      </c>
    </row>
    <row r="16" spans="1:11" ht="39.75" customHeight="1" thickBot="1" x14ac:dyDescent="0.3">
      <c r="A16" s="38" t="s">
        <v>134</v>
      </c>
      <c r="B16" s="39" t="s">
        <v>135</v>
      </c>
      <c r="C16" s="17">
        <v>914</v>
      </c>
      <c r="D16" s="17" t="s">
        <v>136</v>
      </c>
      <c r="E16" s="17">
        <v>0</v>
      </c>
    </row>
    <row r="17" spans="1:5" ht="52.5" customHeight="1" thickBot="1" x14ac:dyDescent="0.3">
      <c r="A17" s="38" t="s">
        <v>137</v>
      </c>
      <c r="B17" s="39" t="s">
        <v>138</v>
      </c>
      <c r="C17" s="17">
        <v>914</v>
      </c>
      <c r="D17" s="17" t="s">
        <v>139</v>
      </c>
      <c r="E17" s="40">
        <v>100000</v>
      </c>
    </row>
    <row r="18" spans="1:5" ht="54" customHeight="1" thickBot="1" x14ac:dyDescent="0.3">
      <c r="A18" s="38" t="s">
        <v>140</v>
      </c>
      <c r="B18" s="39" t="s">
        <v>141</v>
      </c>
      <c r="C18" s="17">
        <v>914</v>
      </c>
      <c r="D18" s="17" t="s">
        <v>142</v>
      </c>
      <c r="E18" s="17">
        <v>0</v>
      </c>
    </row>
    <row r="19" spans="1:5" ht="54.75" customHeight="1" thickBot="1" x14ac:dyDescent="0.3">
      <c r="A19" s="38" t="s">
        <v>143</v>
      </c>
      <c r="B19" s="39" t="s">
        <v>144</v>
      </c>
      <c r="C19" s="17">
        <v>914</v>
      </c>
      <c r="D19" s="17" t="s">
        <v>145</v>
      </c>
      <c r="E19" s="40">
        <v>-100000</v>
      </c>
    </row>
    <row r="20" spans="1:5" ht="27.75" customHeight="1" thickBot="1" x14ac:dyDescent="0.3">
      <c r="A20" s="38" t="s">
        <v>146</v>
      </c>
      <c r="B20" s="39" t="s">
        <v>147</v>
      </c>
      <c r="C20" s="17">
        <v>914</v>
      </c>
      <c r="D20" s="17" t="s">
        <v>148</v>
      </c>
      <c r="E20" s="40">
        <v>3843880.09</v>
      </c>
    </row>
    <row r="21" spans="1:5" ht="27" customHeight="1" thickBot="1" x14ac:dyDescent="0.3">
      <c r="A21" s="38" t="s">
        <v>149</v>
      </c>
      <c r="B21" s="39" t="s">
        <v>150</v>
      </c>
      <c r="C21" s="17">
        <v>914</v>
      </c>
      <c r="D21" s="17" t="s">
        <v>151</v>
      </c>
      <c r="E21" s="40">
        <f>SUM(E22)</f>
        <v>-8546372.5700000003</v>
      </c>
    </row>
    <row r="22" spans="1:5" ht="30.75" customHeight="1" thickBot="1" x14ac:dyDescent="0.3">
      <c r="A22" s="38" t="s">
        <v>152</v>
      </c>
      <c r="B22" s="39" t="s">
        <v>153</v>
      </c>
      <c r="C22" s="17">
        <v>914</v>
      </c>
      <c r="D22" s="17" t="s">
        <v>154</v>
      </c>
      <c r="E22" s="40">
        <v>-8546372.5700000003</v>
      </c>
    </row>
    <row r="23" spans="1:5" ht="19.5" customHeight="1" thickBot="1" x14ac:dyDescent="0.3">
      <c r="A23" s="38" t="s">
        <v>155</v>
      </c>
      <c r="B23" s="39" t="s">
        <v>156</v>
      </c>
      <c r="C23" s="17">
        <v>914</v>
      </c>
      <c r="D23" s="17" t="s">
        <v>157</v>
      </c>
      <c r="E23" s="40">
        <f>SUM(E24)</f>
        <v>12390252.66</v>
      </c>
    </row>
    <row r="24" spans="1:5" ht="25.5" customHeight="1" thickBot="1" x14ac:dyDescent="0.3">
      <c r="A24" s="38" t="s">
        <v>158</v>
      </c>
      <c r="B24" s="39" t="s">
        <v>159</v>
      </c>
      <c r="C24" s="17">
        <v>914</v>
      </c>
      <c r="D24" s="17" t="s">
        <v>160</v>
      </c>
      <c r="E24" s="40">
        <v>12390252.66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274</v>
      </c>
    </row>
    <row r="30" spans="1:5" ht="15.75" x14ac:dyDescent="0.25">
      <c r="A30" s="1" t="s">
        <v>269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activeCell="C38" sqref="C38"/>
    </sheetView>
  </sheetViews>
  <sheetFormatPr defaultRowHeight="15" x14ac:dyDescent="0.25"/>
  <cols>
    <col min="1" max="1" width="33.28515625" customWidth="1"/>
    <col min="2" max="2" width="15.42578125" customWidth="1"/>
    <col min="3" max="3" width="17.5703125" customWidth="1"/>
    <col min="4" max="4" width="20.140625" customWidth="1"/>
  </cols>
  <sheetData>
    <row r="1" spans="1:4" x14ac:dyDescent="0.25">
      <c r="A1" s="166" t="s">
        <v>112</v>
      </c>
      <c r="B1" s="166"/>
      <c r="C1" s="166"/>
      <c r="D1" s="166"/>
    </row>
    <row r="2" spans="1:4" ht="15" customHeight="1" x14ac:dyDescent="0.25">
      <c r="A2" s="167" t="s">
        <v>302</v>
      </c>
      <c r="B2" s="167"/>
      <c r="C2" s="167"/>
      <c r="D2" s="167"/>
    </row>
    <row r="3" spans="1:4" ht="9.75" customHeight="1" thickBot="1" x14ac:dyDescent="0.3">
      <c r="A3" s="118"/>
    </row>
    <row r="4" spans="1:4" ht="33.75" customHeight="1" thickBot="1" x14ac:dyDescent="0.3">
      <c r="A4" s="27" t="s">
        <v>113</v>
      </c>
      <c r="B4" s="28" t="s">
        <v>114</v>
      </c>
      <c r="C4" s="28" t="s">
        <v>303</v>
      </c>
      <c r="D4" s="78" t="s">
        <v>115</v>
      </c>
    </row>
    <row r="5" spans="1:4" ht="21.75" customHeight="1" thickBot="1" x14ac:dyDescent="0.3">
      <c r="A5" s="29" t="s">
        <v>45</v>
      </c>
      <c r="B5" s="30">
        <f>SUM(B6:B7)</f>
        <v>16503.300000000003</v>
      </c>
      <c r="C5" s="30">
        <f>SUM(C6:C7)</f>
        <v>8414.9</v>
      </c>
      <c r="D5" s="89">
        <f>SUM(C5/B5*100)</f>
        <v>50.989196100173892</v>
      </c>
    </row>
    <row r="6" spans="1:4" ht="33" customHeight="1" thickBot="1" x14ac:dyDescent="0.3">
      <c r="A6" s="31" t="s">
        <v>116</v>
      </c>
      <c r="B6" s="21">
        <f>SUM(Лист1!D26)</f>
        <v>14851.400000000001</v>
      </c>
      <c r="C6" s="21">
        <f>SUM(Лист1!F26)</f>
        <v>7278.4</v>
      </c>
      <c r="D6" s="89">
        <f t="shared" ref="D6:D24" si="0">SUM(C6/B6*100)</f>
        <v>49.008174313532727</v>
      </c>
    </row>
    <row r="7" spans="1:4" ht="26.25" customHeight="1" thickBot="1" x14ac:dyDescent="0.3">
      <c r="A7" s="31" t="s">
        <v>117</v>
      </c>
      <c r="B7" s="21">
        <f>SUM(Лист1!D58)</f>
        <v>1651.9</v>
      </c>
      <c r="C7" s="21">
        <f>SUM(Лист1!F58)</f>
        <v>1136.5</v>
      </c>
      <c r="D7" s="89">
        <f t="shared" si="0"/>
        <v>68.799564138265026</v>
      </c>
    </row>
    <row r="8" spans="1:4" ht="21" customHeight="1" thickBot="1" x14ac:dyDescent="0.3">
      <c r="A8" s="29" t="s">
        <v>111</v>
      </c>
      <c r="B8" s="30">
        <f>SUM(B9+B11+B13+B14+B15+B17+B19+B20)+B21</f>
        <v>21374.9</v>
      </c>
      <c r="C8" s="30">
        <f>SUM(C9+C11+C13+C14+C15+C17+C19+C20)</f>
        <v>12258.800000000001</v>
      </c>
      <c r="D8" s="89">
        <f t="shared" si="0"/>
        <v>57.351379421658109</v>
      </c>
    </row>
    <row r="9" spans="1:4" ht="41.25" customHeight="1" thickBot="1" x14ac:dyDescent="0.3">
      <c r="A9" s="32" t="s">
        <v>60</v>
      </c>
      <c r="B9" s="30">
        <f>SUM(Лист3!E24)</f>
        <v>6034.6</v>
      </c>
      <c r="C9" s="30">
        <f>SUM(Лист3!F24)</f>
        <v>3721.9</v>
      </c>
      <c r="D9" s="89">
        <f t="shared" si="0"/>
        <v>61.676001723395089</v>
      </c>
    </row>
    <row r="10" spans="1:4" ht="37.5" customHeight="1" thickBot="1" x14ac:dyDescent="0.3">
      <c r="A10" s="31" t="s">
        <v>118</v>
      </c>
      <c r="B10" s="21">
        <f>SUM(Лист2!H28+Лист2!H30)</f>
        <v>4617.8</v>
      </c>
      <c r="C10" s="21">
        <f>SUM(Лист2!I28+Лист2!I30)</f>
        <v>2663.1</v>
      </c>
      <c r="D10" s="89">
        <f t="shared" si="0"/>
        <v>57.670319199618859</v>
      </c>
    </row>
    <row r="11" spans="1:4" ht="24" customHeight="1" thickBot="1" x14ac:dyDescent="0.3">
      <c r="A11" s="32" t="s">
        <v>70</v>
      </c>
      <c r="B11" s="30">
        <f>SUM(Лист3!E29)</f>
        <v>188.29999999999998</v>
      </c>
      <c r="C11" s="30">
        <f>SUM(Лист3!F29)</f>
        <v>138</v>
      </c>
      <c r="D11" s="89">
        <f t="shared" si="0"/>
        <v>73.287307488050985</v>
      </c>
    </row>
    <row r="12" spans="1:4" ht="29.25" customHeight="1" thickBot="1" x14ac:dyDescent="0.3">
      <c r="A12" s="31" t="s">
        <v>118</v>
      </c>
      <c r="B12" s="21">
        <f>SUM(Лист2!H45)</f>
        <v>172.2</v>
      </c>
      <c r="C12" s="21">
        <f>SUM(Лист2!I45)</f>
        <v>123.9</v>
      </c>
      <c r="D12" s="89">
        <f t="shared" si="0"/>
        <v>71.951219512195124</v>
      </c>
    </row>
    <row r="13" spans="1:4" ht="49.5" customHeight="1" thickBot="1" x14ac:dyDescent="0.3">
      <c r="A13" s="32" t="s">
        <v>72</v>
      </c>
      <c r="B13" s="30">
        <f>SUM(Лист3!E31)</f>
        <v>57</v>
      </c>
      <c r="C13" s="30">
        <f>SUM(Лист3!F31)</f>
        <v>48.7</v>
      </c>
      <c r="D13" s="89">
        <f t="shared" si="0"/>
        <v>85.438596491228083</v>
      </c>
    </row>
    <row r="14" spans="1:4" ht="24" customHeight="1" thickBot="1" x14ac:dyDescent="0.3">
      <c r="A14" s="32" t="s">
        <v>74</v>
      </c>
      <c r="B14" s="30">
        <f>SUM(Лист3!E33)</f>
        <v>232.6</v>
      </c>
      <c r="C14" s="30">
        <f>SUM(Лист3!F33)</f>
        <v>36.9</v>
      </c>
      <c r="D14" s="89">
        <f t="shared" si="0"/>
        <v>15.86414445399828</v>
      </c>
    </row>
    <row r="15" spans="1:4" ht="38.25" customHeight="1" thickBot="1" x14ac:dyDescent="0.3">
      <c r="A15" s="32" t="s">
        <v>78</v>
      </c>
      <c r="B15" s="30">
        <f>SUM(Лист3!E36)</f>
        <v>8456.9</v>
      </c>
      <c r="C15" s="30">
        <f>SUM(Лист3!F36)</f>
        <v>4317.4000000000005</v>
      </c>
      <c r="D15" s="89">
        <f t="shared" si="0"/>
        <v>51.051803852475494</v>
      </c>
    </row>
    <row r="16" spans="1:4" ht="38.25" customHeight="1" thickBot="1" x14ac:dyDescent="0.3">
      <c r="A16" s="31" t="s">
        <v>118</v>
      </c>
      <c r="B16" s="21">
        <f>SUM(Лист2!H119)</f>
        <v>2484.5</v>
      </c>
      <c r="C16" s="21">
        <f>SUM(Лист2!I119)</f>
        <v>1326.7</v>
      </c>
      <c r="D16" s="89">
        <f t="shared" si="0"/>
        <v>53.399074260414572</v>
      </c>
    </row>
    <row r="17" spans="1:4" ht="51.75" customHeight="1" thickBot="1" x14ac:dyDescent="0.3">
      <c r="A17" s="32" t="s">
        <v>119</v>
      </c>
      <c r="B17" s="30">
        <f>SUM(Лист3!E40)</f>
        <v>6111.9</v>
      </c>
      <c r="C17" s="30">
        <f>SUM(Лист3!F40)</f>
        <v>3732.4999999999995</v>
      </c>
      <c r="D17" s="89">
        <f t="shared" si="0"/>
        <v>61.069389224300132</v>
      </c>
    </row>
    <row r="18" spans="1:4" ht="40.5" customHeight="1" thickBot="1" x14ac:dyDescent="0.3">
      <c r="A18" s="31" t="s">
        <v>118</v>
      </c>
      <c r="B18" s="21">
        <f>SUM(Лист2!H126)</f>
        <v>3558.2</v>
      </c>
      <c r="C18" s="21">
        <f>SUM(Лист2!I126)</f>
        <v>1974.6</v>
      </c>
      <c r="D18" s="89">
        <f t="shared" si="0"/>
        <v>55.494351076386941</v>
      </c>
    </row>
    <row r="19" spans="1:4" ht="23.25" customHeight="1" thickBot="1" x14ac:dyDescent="0.3">
      <c r="A19" s="32" t="s">
        <v>81</v>
      </c>
      <c r="B19" s="30">
        <f>SUM(Лист3!E42)</f>
        <v>88</v>
      </c>
      <c r="C19" s="30">
        <f>SUM(Лист3!F42)</f>
        <v>64.8</v>
      </c>
      <c r="D19" s="89">
        <f t="shared" si="0"/>
        <v>73.636363636363626</v>
      </c>
    </row>
    <row r="20" spans="1:4" ht="30.75" customHeight="1" thickBot="1" x14ac:dyDescent="0.3">
      <c r="A20" s="32" t="s">
        <v>94</v>
      </c>
      <c r="B20" s="30">
        <f>SUM(Лист3!E45)</f>
        <v>204.6</v>
      </c>
      <c r="C20" s="30">
        <f>SUM(Лист3!F45)</f>
        <v>198.6</v>
      </c>
      <c r="D20" s="89">
        <f t="shared" si="0"/>
        <v>97.067448680351902</v>
      </c>
    </row>
    <row r="21" spans="1:4" ht="57" customHeight="1" thickBot="1" x14ac:dyDescent="0.3">
      <c r="A21" s="32" t="s">
        <v>299</v>
      </c>
      <c r="B21" s="30">
        <f>SUM(Лист3!E47)</f>
        <v>1</v>
      </c>
      <c r="C21" s="30">
        <f>SUM(Лист3!F47)</f>
        <v>0.03</v>
      </c>
      <c r="D21" s="89">
        <f t="shared" si="0"/>
        <v>3</v>
      </c>
    </row>
    <row r="22" spans="1:4" ht="27.75" customHeight="1" thickBot="1" x14ac:dyDescent="0.3">
      <c r="A22" s="32" t="s">
        <v>120</v>
      </c>
      <c r="B22" s="30">
        <f>SUM(B5-B8)</f>
        <v>-4871.5999999999985</v>
      </c>
      <c r="C22" s="30">
        <f>SUM(C5-C8)</f>
        <v>-3843.9000000000015</v>
      </c>
      <c r="D22" s="89"/>
    </row>
    <row r="23" spans="1:4" ht="37.5" customHeight="1" thickBot="1" x14ac:dyDescent="0.3">
      <c r="A23" s="31" t="s">
        <v>300</v>
      </c>
      <c r="B23" s="21">
        <v>3</v>
      </c>
      <c r="C23" s="21">
        <v>3</v>
      </c>
      <c r="D23" s="89">
        <f t="shared" si="0"/>
        <v>100</v>
      </c>
    </row>
    <row r="24" spans="1:4" ht="41.25" customHeight="1" thickBot="1" x14ac:dyDescent="0.3">
      <c r="A24" s="31" t="s">
        <v>118</v>
      </c>
      <c r="B24" s="21">
        <v>1192</v>
      </c>
      <c r="C24" s="21">
        <v>1030.3</v>
      </c>
      <c r="D24" s="89">
        <f t="shared" si="0"/>
        <v>86.43456375838926</v>
      </c>
    </row>
    <row r="25" spans="1:4" ht="52.5" customHeight="1" thickBot="1" x14ac:dyDescent="0.3">
      <c r="A25" s="31" t="s">
        <v>301</v>
      </c>
      <c r="B25" s="21"/>
      <c r="C25" s="21">
        <v>25</v>
      </c>
      <c r="D25" s="89"/>
    </row>
    <row r="26" spans="1:4" ht="15" customHeight="1" x14ac:dyDescent="0.25">
      <c r="A26" s="33"/>
    </row>
    <row r="27" spans="1:4" ht="15.75" hidden="1" x14ac:dyDescent="0.25">
      <c r="A27" s="33"/>
    </row>
    <row r="28" spans="1:4" ht="15.75" hidden="1" x14ac:dyDescent="0.25">
      <c r="A28" s="33"/>
    </row>
    <row r="29" spans="1:4" ht="15.75" hidden="1" x14ac:dyDescent="0.25">
      <c r="A29" s="33"/>
    </row>
    <row r="30" spans="1:4" ht="15.75" hidden="1" x14ac:dyDescent="0.25">
      <c r="A30" s="33"/>
    </row>
    <row r="31" spans="1:4" ht="15.75" hidden="1" x14ac:dyDescent="0.25">
      <c r="A31" s="35"/>
    </row>
    <row r="32" spans="1:4" ht="15.75" hidden="1" x14ac:dyDescent="0.25">
      <c r="A32" s="35"/>
    </row>
    <row r="33" spans="1:4" ht="26.25" customHeight="1" x14ac:dyDescent="0.25">
      <c r="A33" s="34" t="s">
        <v>274</v>
      </c>
    </row>
    <row r="34" spans="1:4" ht="19.5" customHeight="1" x14ac:dyDescent="0.25">
      <c r="A34" s="34" t="s">
        <v>178</v>
      </c>
      <c r="C34" s="137" t="s">
        <v>270</v>
      </c>
      <c r="D34" s="137"/>
    </row>
  </sheetData>
  <mergeCells count="3">
    <mergeCell ref="A1:D1"/>
    <mergeCell ref="A2:D2"/>
    <mergeCell ref="C34:D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2019-02-21T11:18:56Z</dcterms:modified>
</cp:coreProperties>
</file>