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 activeTab="4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44525"/>
</workbook>
</file>

<file path=xl/calcChain.xml><?xml version="1.0" encoding="utf-8"?>
<calcChain xmlns="http://schemas.openxmlformats.org/spreadsheetml/2006/main">
  <c r="E14" i="5" l="1"/>
  <c r="E32" i="3" l="1"/>
  <c r="D32" i="3"/>
  <c r="D24" i="3"/>
  <c r="E28" i="3"/>
  <c r="D28" i="3"/>
  <c r="H104" i="2"/>
  <c r="G104" i="2"/>
  <c r="G122" i="2"/>
  <c r="G76" i="2"/>
  <c r="J39" i="2"/>
  <c r="H38" i="2"/>
  <c r="H37" i="2" s="1"/>
  <c r="I38" i="2"/>
  <c r="I37" i="2" s="1"/>
  <c r="F28" i="3" s="1"/>
  <c r="G38" i="2"/>
  <c r="G37" i="2" s="1"/>
  <c r="D28" i="1"/>
  <c r="E28" i="1"/>
  <c r="F28" i="1"/>
  <c r="C28" i="1"/>
  <c r="H67" i="1"/>
  <c r="G67" i="1"/>
  <c r="E66" i="1"/>
  <c r="F66" i="1"/>
  <c r="D66" i="1"/>
  <c r="G28" i="3" l="1"/>
  <c r="J37" i="2"/>
  <c r="J38" i="2"/>
  <c r="E20" i="5"/>
  <c r="H29" i="2"/>
  <c r="H96" i="2" l="1"/>
  <c r="H95" i="2" s="1"/>
  <c r="I96" i="2"/>
  <c r="I95" i="2" s="1"/>
  <c r="G96" i="2"/>
  <c r="G95" i="2" s="1"/>
  <c r="J97" i="2"/>
  <c r="J96" i="2" s="1"/>
  <c r="J95" i="2" s="1"/>
  <c r="E33" i="1" l="1"/>
  <c r="D50" i="3" l="1"/>
  <c r="D49" i="3" s="1"/>
  <c r="J78" i="2" l="1"/>
  <c r="H60" i="2"/>
  <c r="H59" i="2" s="1"/>
  <c r="G92" i="2" l="1"/>
  <c r="F50" i="3" l="1"/>
  <c r="F49" i="3" s="1"/>
  <c r="E50" i="3"/>
  <c r="E49" i="3" s="1"/>
  <c r="B21" i="4" s="1"/>
  <c r="G50" i="3" l="1"/>
  <c r="C21" i="4"/>
  <c r="D21" i="4" s="1"/>
  <c r="G49" i="3"/>
  <c r="E38" i="1"/>
  <c r="F38" i="1"/>
  <c r="I92" i="2" l="1"/>
  <c r="H92" i="2"/>
  <c r="I76" i="2"/>
  <c r="H65" i="1"/>
  <c r="G65" i="1"/>
  <c r="H72" i="2" l="1"/>
  <c r="I72" i="2"/>
  <c r="F52" i="1" l="1"/>
  <c r="C16" i="4" l="1"/>
  <c r="B16" i="4"/>
  <c r="H100" i="2"/>
  <c r="I100" i="2"/>
  <c r="G100" i="2"/>
  <c r="E21" i="5" l="1"/>
  <c r="E23" i="5"/>
  <c r="D33" i="1"/>
  <c r="F33" i="1"/>
  <c r="C33" i="1"/>
  <c r="H34" i="1"/>
  <c r="H35" i="1"/>
  <c r="H36" i="1"/>
  <c r="G34" i="1"/>
  <c r="G35" i="1"/>
  <c r="G36" i="1"/>
  <c r="J131" i="2"/>
  <c r="H33" i="1" l="1"/>
  <c r="G33" i="1"/>
  <c r="I29" i="2"/>
  <c r="I63" i="2"/>
  <c r="H63" i="2"/>
  <c r="H62" i="2" s="1"/>
  <c r="J86" i="2"/>
  <c r="G47" i="2"/>
  <c r="J34" i="2"/>
  <c r="J35" i="2"/>
  <c r="J36" i="2"/>
  <c r="J32" i="2"/>
  <c r="G29" i="2"/>
  <c r="H123" i="2" l="1"/>
  <c r="I123" i="2"/>
  <c r="H135" i="2"/>
  <c r="I135" i="2"/>
  <c r="H127" i="2"/>
  <c r="I127" i="2"/>
  <c r="J114" i="2"/>
  <c r="J112" i="2"/>
  <c r="J108" i="2"/>
  <c r="J101" i="2"/>
  <c r="J102" i="2"/>
  <c r="J100" i="2" s="1"/>
  <c r="J103" i="2"/>
  <c r="H76" i="2"/>
  <c r="H79" i="2"/>
  <c r="I79" i="2"/>
  <c r="G79" i="2"/>
  <c r="H81" i="2"/>
  <c r="I81" i="2"/>
  <c r="G81" i="2"/>
  <c r="H85" i="2"/>
  <c r="I85" i="2"/>
  <c r="J91" i="2"/>
  <c r="J93" i="2"/>
  <c r="J90" i="2"/>
  <c r="J77" i="2"/>
  <c r="J76" i="2" s="1"/>
  <c r="J80" i="2"/>
  <c r="J79" i="2" s="1"/>
  <c r="J82" i="2"/>
  <c r="J81" i="2" s="1"/>
  <c r="J85" i="2" l="1"/>
  <c r="J75" i="2"/>
  <c r="J68" i="2"/>
  <c r="J65" i="2"/>
  <c r="J61" i="2"/>
  <c r="I60" i="2"/>
  <c r="I59" i="2" s="1"/>
  <c r="G60" i="2"/>
  <c r="G59" i="2" s="1"/>
  <c r="J56" i="2"/>
  <c r="H56" i="2"/>
  <c r="I56" i="2"/>
  <c r="G56" i="2"/>
  <c r="H54" i="2"/>
  <c r="I54" i="2"/>
  <c r="J54" i="2"/>
  <c r="G54" i="2"/>
  <c r="D33" i="3" s="1"/>
  <c r="H52" i="2"/>
  <c r="E34" i="3" s="1"/>
  <c r="E33" i="3" l="1"/>
  <c r="F33" i="3"/>
  <c r="H51" i="2"/>
  <c r="H50" i="2" s="1"/>
  <c r="J60" i="2"/>
  <c r="H111" i="2"/>
  <c r="I111" i="2"/>
  <c r="G111" i="2"/>
  <c r="H109" i="2"/>
  <c r="I109" i="2"/>
  <c r="G109" i="2"/>
  <c r="H107" i="2"/>
  <c r="I107" i="2"/>
  <c r="G107" i="2"/>
  <c r="H105" i="2"/>
  <c r="I105" i="2"/>
  <c r="G105" i="2"/>
  <c r="I104" i="2" l="1"/>
  <c r="J104" i="2" s="1"/>
  <c r="J111" i="2"/>
  <c r="J107" i="2"/>
  <c r="J92" i="2"/>
  <c r="J109" i="2"/>
  <c r="G67" i="2"/>
  <c r="H67" i="2"/>
  <c r="I67" i="2"/>
  <c r="J67" i="2" l="1"/>
  <c r="C18" i="4"/>
  <c r="B18" i="4"/>
  <c r="C12" i="4"/>
  <c r="B12" i="4"/>
  <c r="C10" i="4"/>
  <c r="B10" i="4"/>
  <c r="I88" i="2" l="1"/>
  <c r="I87" i="2" s="1"/>
  <c r="H74" i="2"/>
  <c r="I74" i="2"/>
  <c r="H113" i="2"/>
  <c r="I113" i="2"/>
  <c r="G113" i="2"/>
  <c r="H99" i="2"/>
  <c r="E39" i="3" s="1"/>
  <c r="G99" i="2"/>
  <c r="D39" i="3" s="1"/>
  <c r="G74" i="2"/>
  <c r="G64" i="1"/>
  <c r="H64" i="1"/>
  <c r="F40" i="1"/>
  <c r="E60" i="1"/>
  <c r="E59" i="1" s="1"/>
  <c r="F60" i="1"/>
  <c r="F59" i="1" s="1"/>
  <c r="D60" i="1"/>
  <c r="D59" i="1" s="1"/>
  <c r="D10" i="4"/>
  <c r="D12" i="4"/>
  <c r="D16" i="4"/>
  <c r="D18" i="4"/>
  <c r="D23" i="4"/>
  <c r="D24" i="4"/>
  <c r="H134" i="2"/>
  <c r="H133" i="2" s="1"/>
  <c r="E48" i="3" s="1"/>
  <c r="E47" i="3" s="1"/>
  <c r="I134" i="2"/>
  <c r="I133" i="2" s="1"/>
  <c r="I132" i="2" s="1"/>
  <c r="G135" i="2"/>
  <c r="G134" i="2" s="1"/>
  <c r="G133" i="2" s="1"/>
  <c r="J136" i="2"/>
  <c r="J137" i="2"/>
  <c r="J130" i="2"/>
  <c r="H129" i="2"/>
  <c r="H122" i="2" s="1"/>
  <c r="I129" i="2"/>
  <c r="I122" i="2" s="1"/>
  <c r="G129" i="2"/>
  <c r="J127" i="2"/>
  <c r="G127" i="2"/>
  <c r="G123" i="2"/>
  <c r="J124" i="2"/>
  <c r="J125" i="2"/>
  <c r="J126" i="2"/>
  <c r="J128" i="2"/>
  <c r="J117" i="2"/>
  <c r="J118" i="2"/>
  <c r="J119" i="2"/>
  <c r="H116" i="2"/>
  <c r="I116" i="2"/>
  <c r="G116" i="2"/>
  <c r="G115" i="2" s="1"/>
  <c r="D41" i="3" s="1"/>
  <c r="J106" i="2"/>
  <c r="H88" i="2"/>
  <c r="G88" i="2"/>
  <c r="J89" i="2"/>
  <c r="H84" i="2"/>
  <c r="I84" i="2"/>
  <c r="F45" i="3" s="1"/>
  <c r="G85" i="2"/>
  <c r="G84" i="2" s="1"/>
  <c r="J71" i="2"/>
  <c r="J73" i="2"/>
  <c r="G72" i="2"/>
  <c r="H70" i="2"/>
  <c r="H69" i="2" s="1"/>
  <c r="I70" i="2"/>
  <c r="I69" i="2" s="1"/>
  <c r="G70" i="2"/>
  <c r="G69" i="2" s="1"/>
  <c r="J64" i="2"/>
  <c r="E37" i="3"/>
  <c r="G63" i="2"/>
  <c r="G62" i="2" s="1"/>
  <c r="E36" i="3"/>
  <c r="F36" i="3"/>
  <c r="D36" i="3"/>
  <c r="J49" i="2"/>
  <c r="J53" i="2"/>
  <c r="I52" i="2"/>
  <c r="G52" i="2"/>
  <c r="D34" i="3" s="1"/>
  <c r="J48" i="2"/>
  <c r="H47" i="2"/>
  <c r="H46" i="2" s="1"/>
  <c r="I47" i="2"/>
  <c r="F31" i="3" s="1"/>
  <c r="G46" i="2"/>
  <c r="J30" i="2"/>
  <c r="J31" i="2"/>
  <c r="J33" i="2"/>
  <c r="J43" i="2"/>
  <c r="J44" i="2"/>
  <c r="J45" i="2"/>
  <c r="H42" i="2"/>
  <c r="H41" i="2" s="1"/>
  <c r="H40" i="2" s="1"/>
  <c r="I42" i="2"/>
  <c r="G42" i="2"/>
  <c r="G41" i="2" s="1"/>
  <c r="G40" i="2" s="1"/>
  <c r="D29" i="3" s="1"/>
  <c r="E26" i="3"/>
  <c r="E24" i="3" s="1"/>
  <c r="F26" i="3"/>
  <c r="D26" i="3"/>
  <c r="J28" i="2"/>
  <c r="H27" i="2"/>
  <c r="H26" i="2" s="1"/>
  <c r="I27" i="2"/>
  <c r="G27" i="2"/>
  <c r="G26" i="2" s="1"/>
  <c r="G25" i="2" s="1"/>
  <c r="H61" i="1"/>
  <c r="H62" i="1"/>
  <c r="H63" i="1"/>
  <c r="H66" i="1"/>
  <c r="H68" i="1"/>
  <c r="G61" i="1"/>
  <c r="G62" i="1"/>
  <c r="G63" i="1"/>
  <c r="G66" i="1"/>
  <c r="C60" i="1"/>
  <c r="C59" i="1" s="1"/>
  <c r="H57" i="1"/>
  <c r="H58" i="1"/>
  <c r="G57" i="1"/>
  <c r="G58" i="1"/>
  <c r="D56" i="1"/>
  <c r="E56" i="1"/>
  <c r="F56" i="1"/>
  <c r="C56" i="1"/>
  <c r="H55" i="1"/>
  <c r="G55" i="1"/>
  <c r="D54" i="1"/>
  <c r="E54" i="1"/>
  <c r="F54" i="1"/>
  <c r="C54" i="1"/>
  <c r="H53" i="1"/>
  <c r="G53" i="1"/>
  <c r="D52" i="1"/>
  <c r="E52" i="1"/>
  <c r="C52" i="1"/>
  <c r="D49" i="1"/>
  <c r="E49" i="1"/>
  <c r="F49" i="1"/>
  <c r="C49" i="1"/>
  <c r="H50" i="1"/>
  <c r="H51" i="1"/>
  <c r="G50" i="1"/>
  <c r="G51" i="1"/>
  <c r="D46" i="1"/>
  <c r="E46" i="1"/>
  <c r="F46" i="1"/>
  <c r="C46" i="1"/>
  <c r="G44" i="1"/>
  <c r="H44" i="1"/>
  <c r="D43" i="1"/>
  <c r="E43" i="1"/>
  <c r="F43" i="1"/>
  <c r="C43" i="1"/>
  <c r="H41" i="1"/>
  <c r="H42" i="1"/>
  <c r="G41" i="1"/>
  <c r="G42" i="1"/>
  <c r="D40" i="1"/>
  <c r="E40" i="1"/>
  <c r="C40" i="1"/>
  <c r="H39" i="1"/>
  <c r="G39" i="1"/>
  <c r="D38" i="1"/>
  <c r="F37" i="1"/>
  <c r="C38" i="1"/>
  <c r="H29" i="1"/>
  <c r="H31" i="1"/>
  <c r="H32" i="1"/>
  <c r="G29" i="1"/>
  <c r="G31" i="1"/>
  <c r="G32" i="1"/>
  <c r="F27" i="1"/>
  <c r="E27" i="1"/>
  <c r="C27" i="1"/>
  <c r="J122" i="2" l="1"/>
  <c r="G26" i="3"/>
  <c r="J69" i="2"/>
  <c r="D25" i="3"/>
  <c r="G24" i="2"/>
  <c r="H25" i="2"/>
  <c r="H24" i="2" s="1"/>
  <c r="I51" i="2"/>
  <c r="F34" i="3"/>
  <c r="F32" i="3" s="1"/>
  <c r="E29" i="3"/>
  <c r="H40" i="1"/>
  <c r="C48" i="1"/>
  <c r="G121" i="2"/>
  <c r="D43" i="3" s="1"/>
  <c r="E48" i="1"/>
  <c r="J74" i="2"/>
  <c r="F48" i="1"/>
  <c r="F26" i="1" s="1"/>
  <c r="D48" i="1"/>
  <c r="H46" i="1"/>
  <c r="H60" i="1"/>
  <c r="H43" i="1"/>
  <c r="G46" i="1"/>
  <c r="H54" i="1"/>
  <c r="H56" i="1"/>
  <c r="C7" i="4"/>
  <c r="G40" i="1"/>
  <c r="D27" i="1"/>
  <c r="G27" i="1" s="1"/>
  <c r="G28" i="1"/>
  <c r="J113" i="2"/>
  <c r="G51" i="2"/>
  <c r="G50" i="2" s="1"/>
  <c r="I66" i="2"/>
  <c r="I99" i="2"/>
  <c r="G87" i="2"/>
  <c r="G83" i="2" s="1"/>
  <c r="D37" i="3"/>
  <c r="H115" i="2"/>
  <c r="E41" i="3" s="1"/>
  <c r="J116" i="2"/>
  <c r="G98" i="2"/>
  <c r="G94" i="2" s="1"/>
  <c r="H87" i="2"/>
  <c r="E46" i="3" s="1"/>
  <c r="J105" i="2"/>
  <c r="J88" i="2"/>
  <c r="J87" i="2" s="1"/>
  <c r="F46" i="3"/>
  <c r="F44" i="3" s="1"/>
  <c r="J52" i="2"/>
  <c r="J51" i="2" s="1"/>
  <c r="I121" i="2"/>
  <c r="J135" i="2"/>
  <c r="F30" i="3"/>
  <c r="I50" i="2"/>
  <c r="G132" i="2"/>
  <c r="D48" i="3"/>
  <c r="D47" i="3" s="1"/>
  <c r="B20" i="4"/>
  <c r="J70" i="2"/>
  <c r="D31" i="3"/>
  <c r="D30" i="3" s="1"/>
  <c r="E45" i="3"/>
  <c r="F48" i="3"/>
  <c r="G54" i="1"/>
  <c r="G56" i="1"/>
  <c r="E31" i="3"/>
  <c r="E30" i="3" s="1"/>
  <c r="E35" i="3"/>
  <c r="D45" i="3"/>
  <c r="J72" i="2"/>
  <c r="J123" i="2"/>
  <c r="J99" i="2"/>
  <c r="H132" i="2"/>
  <c r="J133" i="2"/>
  <c r="J134" i="2"/>
  <c r="J129" i="2"/>
  <c r="J84" i="2"/>
  <c r="H58" i="2"/>
  <c r="J47" i="2"/>
  <c r="J42" i="2"/>
  <c r="J27" i="2"/>
  <c r="G58" i="2"/>
  <c r="G52" i="1"/>
  <c r="H52" i="1"/>
  <c r="G49" i="1"/>
  <c r="H49" i="1"/>
  <c r="G43" i="1"/>
  <c r="E37" i="1"/>
  <c r="H37" i="1" s="1"/>
  <c r="H38" i="1"/>
  <c r="H27" i="1"/>
  <c r="H28" i="1"/>
  <c r="H59" i="1"/>
  <c r="G60" i="1"/>
  <c r="D37" i="1"/>
  <c r="G37" i="1" s="1"/>
  <c r="G38" i="1"/>
  <c r="C37" i="1"/>
  <c r="C26" i="1" s="1"/>
  <c r="J59" i="2"/>
  <c r="I26" i="2"/>
  <c r="J29" i="2"/>
  <c r="I41" i="2"/>
  <c r="I46" i="2"/>
  <c r="J46" i="2" s="1"/>
  <c r="J63" i="2"/>
  <c r="I62" i="2"/>
  <c r="J62" i="2" s="1"/>
  <c r="I115" i="2"/>
  <c r="F41" i="3" s="1"/>
  <c r="H83" i="2" l="1"/>
  <c r="E25" i="3"/>
  <c r="B9" i="4" s="1"/>
  <c r="G34" i="3"/>
  <c r="C19" i="4"/>
  <c r="B14" i="4"/>
  <c r="B13" i="4"/>
  <c r="C11" i="4"/>
  <c r="B11" i="4"/>
  <c r="H48" i="1"/>
  <c r="H26" i="1" s="1"/>
  <c r="G48" i="1"/>
  <c r="G26" i="1" s="1"/>
  <c r="F43" i="3"/>
  <c r="F42" i="3" s="1"/>
  <c r="I120" i="2"/>
  <c r="F40" i="3"/>
  <c r="F39" i="3"/>
  <c r="G39" i="3" s="1"/>
  <c r="H66" i="2"/>
  <c r="J66" i="2" s="1"/>
  <c r="E40" i="3"/>
  <c r="D40" i="3"/>
  <c r="D38" i="3" s="1"/>
  <c r="G66" i="2"/>
  <c r="G23" i="2" s="1"/>
  <c r="D26" i="1"/>
  <c r="E26" i="1"/>
  <c r="E69" i="1" s="1"/>
  <c r="C69" i="1"/>
  <c r="G120" i="2"/>
  <c r="E44" i="3"/>
  <c r="D46" i="3"/>
  <c r="D44" i="3" s="1"/>
  <c r="D35" i="3"/>
  <c r="J132" i="2"/>
  <c r="J115" i="2"/>
  <c r="D42" i="3"/>
  <c r="I83" i="2"/>
  <c r="G46" i="3"/>
  <c r="G30" i="3"/>
  <c r="G59" i="1"/>
  <c r="B7" i="4"/>
  <c r="D7" i="4" s="1"/>
  <c r="H98" i="2"/>
  <c r="H94" i="2" s="1"/>
  <c r="G33" i="3"/>
  <c r="G31" i="3"/>
  <c r="I58" i="2"/>
  <c r="F37" i="3"/>
  <c r="G37" i="3" s="1"/>
  <c r="F69" i="1"/>
  <c r="C6" i="4"/>
  <c r="H121" i="2"/>
  <c r="F47" i="3"/>
  <c r="G48" i="3"/>
  <c r="G36" i="3"/>
  <c r="G45" i="3"/>
  <c r="I98" i="2"/>
  <c r="I94" i="2" s="1"/>
  <c r="J50" i="2"/>
  <c r="I40" i="2"/>
  <c r="J41" i="2"/>
  <c r="J26" i="2"/>
  <c r="I25" i="2"/>
  <c r="J83" i="2" l="1"/>
  <c r="F25" i="3"/>
  <c r="I24" i="2"/>
  <c r="D11" i="4"/>
  <c r="D51" i="3"/>
  <c r="H23" i="2"/>
  <c r="B19" i="4"/>
  <c r="D19" i="4" s="1"/>
  <c r="B6" i="4"/>
  <c r="D6" i="4" s="1"/>
  <c r="G44" i="3"/>
  <c r="E43" i="3"/>
  <c r="E42" i="3" s="1"/>
  <c r="H120" i="2"/>
  <c r="J120" i="2" s="1"/>
  <c r="G138" i="2"/>
  <c r="H69" i="1"/>
  <c r="D69" i="1"/>
  <c r="G69" i="1" s="1"/>
  <c r="E38" i="3"/>
  <c r="G41" i="3"/>
  <c r="J94" i="2"/>
  <c r="F35" i="3"/>
  <c r="J58" i="2"/>
  <c r="F38" i="3"/>
  <c r="C17" i="4"/>
  <c r="C5" i="4"/>
  <c r="G40" i="3"/>
  <c r="G25" i="3"/>
  <c r="J40" i="2"/>
  <c r="F29" i="3"/>
  <c r="G29" i="3" s="1"/>
  <c r="J98" i="2"/>
  <c r="C20" i="4"/>
  <c r="D20" i="4" s="1"/>
  <c r="G47" i="3"/>
  <c r="J121" i="2"/>
  <c r="C13" i="4"/>
  <c r="D13" i="4" s="1"/>
  <c r="G32" i="3"/>
  <c r="I23" i="2"/>
  <c r="J25" i="2"/>
  <c r="F24" i="3" l="1"/>
  <c r="C15" i="4"/>
  <c r="B15" i="4"/>
  <c r="B17" i="4"/>
  <c r="E51" i="3"/>
  <c r="G35" i="3"/>
  <c r="B5" i="4"/>
  <c r="D5" i="4" s="1"/>
  <c r="D17" i="4"/>
  <c r="G43" i="3"/>
  <c r="G42" i="3"/>
  <c r="C14" i="4"/>
  <c r="D14" i="4" s="1"/>
  <c r="G38" i="3"/>
  <c r="F51" i="3"/>
  <c r="H138" i="2"/>
  <c r="J24" i="2"/>
  <c r="B8" i="4" l="1"/>
  <c r="B22" i="4" s="1"/>
  <c r="D15" i="4"/>
  <c r="C9" i="4"/>
  <c r="G51" i="3"/>
  <c r="G24" i="3"/>
  <c r="J23" i="2"/>
  <c r="I138" i="2"/>
  <c r="J138" i="2" s="1"/>
  <c r="C8" i="4" l="1"/>
  <c r="D9" i="4"/>
  <c r="C22" i="4" l="1"/>
  <c r="D8" i="4"/>
</calcChain>
</file>

<file path=xl/sharedStrings.xml><?xml version="1.0" encoding="utf-8"?>
<sst xmlns="http://schemas.openxmlformats.org/spreadsheetml/2006/main" count="650" uniqueCount="309">
  <si>
    <t xml:space="preserve">                                                                                            Русско-Буйловского сельского поселения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</si>
  <si>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</si>
  <si>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</t>
  </si>
  <si>
    <t>О Т Ч Е Т</t>
  </si>
  <si>
    <t>об исполнении доходной части бюджета Русско-Буйловского сельского поселения</t>
  </si>
  <si>
    <t>Коды</t>
  </si>
  <si>
    <t>Наименование доходов</t>
  </si>
  <si>
    <t>%  исполнения к уточненному плану на год</t>
  </si>
  <si>
    <t>утвержденный</t>
  </si>
  <si>
    <t>уточненный</t>
  </si>
  <si>
    <t>СОБСТВЕННЫЕ ДОХОДЫ</t>
  </si>
  <si>
    <t>НАЛОГИ НА ПРИБЫЛЬ, ДОХОДЫ</t>
  </si>
  <si>
    <t>НАЛОГ НА ДОХОДЫ ФИЗИЧЕСКИХ ЛИЦ</t>
  </si>
  <si>
    <t>Налог на доходы физических лиц с доходы,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227.1,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</si>
  <si>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</si>
  <si>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соотв. со ст. 2271 НКРФ</t>
  </si>
  <si>
    <t>НАЛОГИ НА СОВОКУПНЫЙ ДОХОД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</si>
  <si>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</si>
  <si>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</si>
  <si>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</si>
  <si>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</si>
  <si>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</si>
  <si>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</si>
  <si>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</si>
  <si>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</si>
  <si>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</si>
  <si>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</si>
  <si>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01.01.2006 г.), мобилизуемый на территориях поселений</t>
  </si>
  <si>
    <t>НЕНАЛОГОВЫЕ    ДОХОДЫ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</si>
  <si>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</si>
  <si>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</si>
  <si>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ДОХОДЫ ОТ ОКАЗАНИЯ ПЛАТНЫХ УСЛУГ И КОМПЕНСАЦИИ ЗАТРАТ ГОСУДАРСТВА</t>
  </si>
  <si>
    <t xml:space="preserve">Прочие доходы  от оказания платных услуг (работ)  получателями средств бюджетов поселений 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</si>
  <si>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</si>
  <si>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</si>
  <si>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</si>
  <si>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поселений</t>
  </si>
  <si>
    <t>Прочие неналоговые доходы бюджетов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</si>
  <si>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</si>
  <si>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</si>
  <si>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поселений на выравнивание уровня бюджетной обеспеченности</t>
  </si>
  <si>
    <t>Прочие субсидии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</si>
  <si>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</si>
  <si>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</si>
  <si>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поселений</t>
  </si>
  <si>
    <t>ИТОГО ДОХОДОВ</t>
  </si>
  <si>
    <r>
      <t xml:space="preserve">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</si>
  <si>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</si>
  <si>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</si>
  <si>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об исполнении бюджета Русско-Буйловского сельского поселения</t>
  </si>
  <si>
    <t>по разделам и подразделам функциональной классификации расходов бюджетов</t>
  </si>
  <si>
    <t>Наименование</t>
  </si>
  <si>
    <t>Рз</t>
  </si>
  <si>
    <t>ПР</t>
  </si>
  <si>
    <t>ЦСР</t>
  </si>
  <si>
    <t>ВР</t>
  </si>
  <si>
    <t>% исполнения к уточненному плану на год</t>
  </si>
  <si>
    <t>Утвержденный</t>
  </si>
  <si>
    <t>Уточненный</t>
  </si>
  <si>
    <t>Администрация Русско-Буйловского сельского поселения</t>
  </si>
  <si>
    <t>Общегосударственные вопросы</t>
  </si>
  <si>
    <t>Глава местной администрации</t>
  </si>
  <si>
    <t>Руководство и управление в сфере установленных функций</t>
  </si>
  <si>
    <t>Расходы на выплату персоналу в целях обеспечения выполнения функций госорганами, органами местного самоуправления, казенными учреждениями, органами управления  гос.внебюджетными фондами</t>
  </si>
  <si>
    <t>Расходы на выплату персоналу в целях обеспечения выполнения функций гос.органами, органами местного самоуправления, казенными учреждениями, органами управления  гос.внебюджетными фондами</t>
  </si>
  <si>
    <t>Закупка товаров, работ и услуг для гос.муниципальных нужд</t>
  </si>
  <si>
    <t>Иные бюджетные ассигнования</t>
  </si>
  <si>
    <t>Другие общегосударственные вопросы</t>
  </si>
  <si>
    <t>Руководство и управление в сфере установленных функций органов гос. власти субъектов РФ и органов местного самоуправления</t>
  </si>
  <si>
    <t>Межбюджетные трансферты</t>
  </si>
  <si>
    <t>Национальная оборона</t>
  </si>
  <si>
    <t>Закупка товаров, работ и услуг для гос., муниципальных нужд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</si>
  <si>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</si>
  <si>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</si>
  <si>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</si>
  <si>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</si>
  <si>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Закупка товаров, работ и услуг для государственных, муниципальных нужд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</si>
  <si>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</si>
  <si>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</si>
  <si>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</si>
  <si>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 xml:space="preserve">Закупка товаров, работ и услуг для гос., муниципальных нужд </t>
  </si>
  <si>
    <t>Социальная политика</t>
  </si>
  <si>
    <t>Пенсионное обеспечение</t>
  </si>
  <si>
    <t>Социальное обеспечение и иные выплаты населению</t>
  </si>
  <si>
    <t>Социальное обеспечение населения</t>
  </si>
  <si>
    <t>Муниципальное казенное учреждение «Управление жилищно-коммунального хозяйства Русско-Буйловского сельского поселения»</t>
  </si>
  <si>
    <t>Коммунальное хозяйство</t>
  </si>
  <si>
    <t xml:space="preserve">Благоустройство </t>
  </si>
  <si>
    <t>Иные межбюджетные ассигнования</t>
  </si>
  <si>
    <t>Другие вопросы в области жилищно-коммунального хозяйства</t>
  </si>
  <si>
    <t>Расходы на выплаты персоналу в целях обеспечения выполнения функций государственными органами, органами местного самоуправления, казенными учреждениями, органами управления государственными внебюджетными фондами</t>
  </si>
  <si>
    <t>Муниципальное учреждение культуры «Русско-Буйловское культурно-досуговое объединение»</t>
  </si>
  <si>
    <t>Культура и кинематография</t>
  </si>
  <si>
    <t>Культура</t>
  </si>
  <si>
    <t>Физическая культура и спорт</t>
  </si>
  <si>
    <t>Физическая культура</t>
  </si>
  <si>
    <t>Физкультурно-оздоровительная работа и спортивные мероприятия</t>
  </si>
  <si>
    <t>Закупка товаров, работ и услуг для гос, муниципальных нужд</t>
  </si>
  <si>
    <t>ИТОГО</t>
  </si>
  <si>
    <t xml:space="preserve">                                                                                                   к постановлению администрации</t>
  </si>
  <si>
    <t xml:space="preserve">                                                                                                   Русско-Буйловского сельского поселения</t>
  </si>
  <si>
    <t xml:space="preserve">                                                                                                   об утверждении отчета об исполнении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</si>
  <si>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</si>
  <si>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</si>
  <si>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</si>
  <si>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РФ, высших органов исполнительной власти субъектов РФ, местных администраций</t>
  </si>
  <si>
    <t>Мобилизационная и вневойсковая подготовка</t>
  </si>
  <si>
    <t>Дорожное хозяйство (Дорожные фонды)</t>
  </si>
  <si>
    <t>Коммунальное хозяйства</t>
  </si>
  <si>
    <t>Другие вопросы во области жилищно-коммунального хозяйства</t>
  </si>
  <si>
    <t>ИТОГО РАСХОДОВ</t>
  </si>
  <si>
    <t xml:space="preserve">СВЕДЕНИЯ О ХОДЕ ИСПОЛНЕНИЯ БЮДЖЕТА </t>
  </si>
  <si>
    <t>Наименование показателя</t>
  </si>
  <si>
    <t>Уточненный план на год</t>
  </si>
  <si>
    <t>% исполнения</t>
  </si>
  <si>
    <t>Доходы налоговые и неналоговые</t>
  </si>
  <si>
    <t>Безвозмездные поступления</t>
  </si>
  <si>
    <t>в т.ч. оплата труда и начисления на оплату труда</t>
  </si>
  <si>
    <t>Культура, кинематография и средства массовой информации</t>
  </si>
  <si>
    <t>Профицит (+), дефицит (-)</t>
  </si>
  <si>
    <t xml:space="preserve">                                                                                                                                                                                                      </t>
  </si>
  <si>
    <t>ИСТОЧНИКИ ФИНАНСИРОВАНИЯ ДЕФИЦИТА БЮДЖЕТА</t>
  </si>
  <si>
    <t>№</t>
  </si>
  <si>
    <t>п/п</t>
  </si>
  <si>
    <t>Код классификации</t>
  </si>
  <si>
    <t>главного администратора источника финансирования дефицита</t>
  </si>
  <si>
    <t>источники финансирования дефицита</t>
  </si>
  <si>
    <t>1.</t>
  </si>
  <si>
    <t>Источники внутреннего финансирования дефицита бюджета</t>
  </si>
  <si>
    <t>01 00 00 00 00 0000 000</t>
  </si>
  <si>
    <t>2.</t>
  </si>
  <si>
    <t>Бюджетные кредиты от других бюджетов бюджетной системы Российской Федерации</t>
  </si>
  <si>
    <t>01 03 00 00 00 0000 000</t>
  </si>
  <si>
    <t>3.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</si>
  <si>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</si>
  <si>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</si>
  <si>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4.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</si>
  <si>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</si>
  <si>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01 03 00 00 10 0000 710</t>
  </si>
  <si>
    <t>5.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</si>
  <si>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</si>
  <si>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01 03 00 00 00 0000 800 </t>
  </si>
  <si>
    <t>6.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</si>
  <si>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</si>
  <si>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01 03 00 00 10 0000 810</t>
  </si>
  <si>
    <t>7.</t>
  </si>
  <si>
    <t>Изменение остатков средств на счетах по учету средств бюджета</t>
  </si>
  <si>
    <t>01 05 00 00 00 0000 000</t>
  </si>
  <si>
    <t>8.</t>
  </si>
  <si>
    <t>Увеличение остатков средств бюджетов</t>
  </si>
  <si>
    <t>01 05 00 00 00 0000 500</t>
  </si>
  <si>
    <t>9.</t>
  </si>
  <si>
    <t>Увеличение прочих остатков денежных средств бюджетов поселений</t>
  </si>
  <si>
    <t>01 05 02 01 10 0000 510</t>
  </si>
  <si>
    <t>10.</t>
  </si>
  <si>
    <t>Уменьшение остатков средств бюджетов</t>
  </si>
  <si>
    <t>01 05 00 00 00 0000 600</t>
  </si>
  <si>
    <t>11.</t>
  </si>
  <si>
    <t>Уменьшение прочих остатков денежных средств бюджетов поселений</t>
  </si>
  <si>
    <t>01 05 02 01 10 0000 610</t>
  </si>
  <si>
    <t xml:space="preserve">                                                                             к постановлению администрации</t>
  </si>
  <si>
    <t xml:space="preserve">                                                                                     об утверждении отчета об исполнении</t>
  </si>
  <si>
    <t xml:space="preserve">                                                                                   Русско-Буйловского сельского поселения </t>
  </si>
  <si>
    <t xml:space="preserve">                                                                     к постановлению администрации</t>
  </si>
  <si>
    <t>Российской Федерации</t>
  </si>
  <si>
    <t>Код главного распорядителя</t>
  </si>
  <si>
    <t>01</t>
  </si>
  <si>
    <t>02</t>
  </si>
  <si>
    <t>04</t>
  </si>
  <si>
    <t>03</t>
  </si>
  <si>
    <t>09</t>
  </si>
  <si>
    <t>05</t>
  </si>
  <si>
    <t>08</t>
  </si>
  <si>
    <t>сельского поселения</t>
  </si>
  <si>
    <t xml:space="preserve">Земельный налог с организаций, обьладающих земельным участком расположенным в границах поселений </t>
  </si>
  <si>
    <t xml:space="preserve">Земельный налог с физических лиц, обьладающих земельным участком расположенным в границах поселений </t>
  </si>
  <si>
    <t>12</t>
  </si>
  <si>
    <t>Обслуживание государственного и муниципального долга</t>
  </si>
  <si>
    <t>13</t>
  </si>
  <si>
    <t>0110278610</t>
  </si>
  <si>
    <t>0110378610</t>
  </si>
  <si>
    <t>0110578610</t>
  </si>
  <si>
    <t>0110178670</t>
  </si>
  <si>
    <t>0120100590</t>
  </si>
  <si>
    <t>Мероприятия в сфере культуры в рамках основного мероприятия "Участие и организация праздничных мероприятий" подпрограммы "Развитие культуры  Русско-Буйловского сельского поселения" муниципальной программы «Социально-экономическое развитие Русско-Буйловского сельского поселения"</t>
  </si>
  <si>
    <t>0120464860</t>
  </si>
  <si>
    <t xml:space="preserve">Мероприятия в области физической культуры и спорта в рамках основного мероприятия "Развитие физической культуры и спорта" подпрограммы "Развитие культуры и спорта в Русско-Буйловском сельском поселении" муниципальной программы "Социально-экономическое развитие Русско-Буйловского сельского поселения" </t>
  </si>
  <si>
    <t>0120370410</t>
  </si>
  <si>
    <t>012000000</t>
  </si>
  <si>
    <t>Расходы на обеспечение деятельности (оказание услуг) муниципальных учреждений в рамках основного мероприятия "Повышение энергоэффективности в теплоснабжении" подпрограммы "Энергосбережение и повышение энергетической эффективности на территории Русско-Буйловского сельского поселения" муниципальной программы «Социально-экономическое развитие Русско-Буйловского сельского поселения"Закупка товаров, работ и услуг для гос., муниципальных нужд</t>
  </si>
  <si>
    <t>0170300590</t>
  </si>
  <si>
    <t xml:space="preserve">Расходы на обеспечение деятельности главы сельского поселения  в рамках  основного мероприятия "Финансовое обеспечение деятельности органов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"Социально-экономического развития Русско-Буйловского сельского поселения" </t>
  </si>
  <si>
    <t xml:space="preserve">Расходы на обеспечение функций органов местного самоуправления в рамках  основного мероприятия "Финансовое обеспечение деятельности органов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 </t>
  </si>
  <si>
    <t>0130000000</t>
  </si>
  <si>
    <t>0130172020</t>
  </si>
  <si>
    <t>0130172010</t>
  </si>
  <si>
    <t>Расходы на обеспечение функций органов местного самоуправления в рамках основного мероприятия "Повышение энергоэффективности в электроснабжения"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</si>
  <si>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Расходы на обеспечение функций органов местного самоуправления в рамках основного мероприятия "Повышение энергоэффективности в газоснабжении"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</si>
  <si>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Расходы на обеспечение функций органов местного самоуправления в рамках основного мероприятия "Повышение энергоэффективности в водоснабжении"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</si>
  <si>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0170172010</t>
  </si>
  <si>
    <t>0170272010</t>
  </si>
  <si>
    <t>0170472010</t>
  </si>
  <si>
    <t>0130270200</t>
  </si>
  <si>
    <t xml:space="preserve">Выполнение других расходных обязательств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</t>
  </si>
  <si>
    <t>Расходы на осуществление первичного воинского учета на территориях, где отсутствуют военные комиссариаты в рамках 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</t>
  </si>
  <si>
    <t>0130251180</t>
  </si>
  <si>
    <t xml:space="preserve">Мероприятия в сфере защиты населения от чрезвычайных ситуаций и пожаров в рамках основного мероприятия "Предупреждение и помощь населению в чрезвычайных ситуациях"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 "Социально-экономическое развитие Русско-Буйловского сельского поселения" </t>
  </si>
  <si>
    <t>0150171430</t>
  </si>
  <si>
    <t xml:space="preserve">Мероприятия в сфере защиты населения от чрезвычайных ситуаций и пожаров в рамках основного мероприятия "Обеспечение первичных мер пожарной безопасности на территории сельского поселения"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</si>
  <si>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0150271430</t>
  </si>
  <si>
    <t xml:space="preserve">Мероприятия в сфере обеспечения общественного порядка и противодействия преступности  в рамках основного мероприятия "Профилактика преступности, обеспечение необходимых условий для безопасной жизнедеятельности на территории поселения"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</si>
  <si>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0150371380</t>
  </si>
  <si>
    <t>Выполнение других расходных обязательств в области национальной экономики в рамках  основного мероприятия «Финансовое обеспечение выполнения других расходных обязательств Русско-Буйловского сельского поселения» 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</t>
  </si>
  <si>
    <t>Мероприятия по развитию градостроительной деятельности в рамках  основного мероприятия «Финансовое обеспечение выполнения других расходных обязательств Русско-Буйловского сельского поселения» 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</t>
  </si>
  <si>
    <t>0130278460</t>
  </si>
  <si>
    <t xml:space="preserve">Выполнение других расходных обязательв в области жилищно-коммунального хозяйства в рамках основного мероприятия "Организация водоснабжения" подпрограммы Развитие коммунальной инфраструктуры Русско-Буйловского сельского поселения" 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 </t>
  </si>
  <si>
    <t>Расходы на уличное освещение в рамках основного мероприятия "Организация уличного освещения"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</si>
  <si>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011017867</t>
  </si>
  <si>
    <t>Расходы на благоустройство  территории сельского поселения  в рамках основного мероприятия "Озеленение территории" подпрограммы "Благоустройство территории Русско-Буйловского сельского поселения" муниципальной программы" муниципальной программы "Социально-экономическое развитие Русско-Буйловского сельского поселения"</t>
  </si>
  <si>
    <t>Расходы на благоустройство  территории сельского поселения 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</si>
  <si>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благоустройство  территории сельского поселения  в рамках основного мероприятия "Содержание мест захоронения"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</si>
  <si>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0110478610</t>
  </si>
  <si>
    <t xml:space="preserve">Расходы на уличное освещение в рамках основного мероприятия  "Повышение энергоэффективности в электроснабжении" подпрограммы «Энергосбережение и повышение энергетической эффективности на территории Русско-Буйловского сельского поселения»муниципальной программы "Социально-экономическое развитие Русско-Буйловского сельского поселения" </t>
  </si>
  <si>
    <t>0170178670</t>
  </si>
  <si>
    <t>0130270470</t>
  </si>
  <si>
    <t xml:space="preserve">Расходы на доплату к пенсиям муниципальных служащих органов местного самоуправления Русско-Буйловского сельского поселения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</t>
  </si>
  <si>
    <t xml:space="preserve">Мероприятия в области социальной политики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</t>
  </si>
  <si>
    <t>Расходы на оказание социальной помощи отдельным категориям граждан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(Социальное обеспечение и иные выплаты населения)</t>
  </si>
  <si>
    <t>10</t>
  </si>
  <si>
    <t>0130270620</t>
  </si>
  <si>
    <t>Расходы на социальную поддержку членов семей военнослужащего, погибшего  в период прохождения военной службы в мирное время 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(Социальное обеспечение и иные выплаты населения)</t>
  </si>
  <si>
    <t>0130270570</t>
  </si>
  <si>
    <t>Расходы на обеспечение деятельности (оказание услуг) муниципальных учреждений в рамках   основного мероприятия "Организация водоснабжения" подпрограммы "Развитие коммунальной инфраструктуры Русско-Буйловского сельского поселения " муниципальной программы "Социально-экономическое развитие Русско-Буйловского сельского поселения</t>
  </si>
  <si>
    <t>0140170200</t>
  </si>
  <si>
    <t xml:space="preserve">Выполнение других расходных обязательств в рамках основного мероприятия  "Повышение энергоэффективности в водоснабжении" подпрограммы «Энергосбережение и повышение энергетической эффективности на территории Русско-Буйловского сельского поселения»муниципальной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 </t>
  </si>
  <si>
    <t>0170470200</t>
  </si>
  <si>
    <t xml:space="preserve">Расходы на уличное освещение сельского поселения в рамках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</si>
  <si>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 xml:space="preserve">Расходы на благоустройство  территории сельского поселения  в рамках основного мероприятия "Озеленение территории" подпрограммы "Благоустройство территории Русско-Буйловского сельского поселения" муниципальной программы" муниципальной программы "Социально-экономическое развитие Русско-Буйловского сельского поселения" </t>
  </si>
  <si>
    <t xml:space="preserve">Расходы на благоустройство  территории сельского поселения 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</si>
  <si>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Расходы на организацию сбора и вывоза мусора и твердых бытовых отходовна территории сельского поселения в рамках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</si>
  <si>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обеспечение деятельности (оказание услуг) муниципальных учреждений в рамках основного мероприятия "Финансовое обеспечение деятельности МКУ "УЖКХ Русско-Буйловского сельского поселения" подпрограммы "Развитие коммунальной инфраструктуры Русско-Буйловского сельского поселения " муниципальной программы "Социально-экономическое развитие Русско-Буйловского сельского поселения</t>
  </si>
  <si>
    <t>0140200590</t>
  </si>
  <si>
    <t xml:space="preserve">Расходы на обеспечение деятельности (оказание услуг) муниципальных учреждений в рамках основного мероприятия "Культурно-досуговая деятельность и развитие народного творчества"подпрограммы "Развитие культуры и спорта в Русско-Буйловском сельском поселении" муниципальной программы «Социально-экономическое развитие Русско-Буйловского сельского поселения"  </t>
  </si>
  <si>
    <t>0160371290</t>
  </si>
  <si>
    <t>0110378430</t>
  </si>
  <si>
    <t>0120570840</t>
  </si>
  <si>
    <t>Мероприятия в сфере культуры в рамках основного мероприятия "Развитие туризма в сельском поселении" подпрограммы "Развитие культуры  Русско-Буйловского сельского поселения" муниципальной программы «Социально-экономическое развитие Русско-Буйловского сельского поселения"</t>
  </si>
  <si>
    <t>Бюджетные инвестиции</t>
  </si>
  <si>
    <t>сельского поселения                                                                                   В.В.Ворфоломеева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</si>
  <si>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</si>
  <si>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</si>
  <si>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сельского поселения                                                                              В.В.Ворфоломеева</t>
  </si>
  <si>
    <t>сельского поселения                                                                        В.В.Ворфоломеева</t>
  </si>
  <si>
    <t>В.В.Ворфоломеева</t>
  </si>
  <si>
    <t xml:space="preserve">                 Глава  Русско-Буйловского</t>
  </si>
  <si>
    <t xml:space="preserve">Мероприятия по содержанию автомобильных дорог местного значения в рамках основного мероприятия "Содержание автомобильных дорог местного значения" подпрограммы "Осуществление дорожной деятельности в отношении автомобильных дорог местного значения в границах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</si>
  <si>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Глава Русско-Буйловского</t>
  </si>
  <si>
    <t>Прочие межбюджетные трансферты передаваемые бюджетам поселений</t>
  </si>
  <si>
    <t>0130227880</t>
  </si>
  <si>
    <t>0130270490</t>
  </si>
  <si>
    <t>Обслуживание муниципального долга</t>
  </si>
  <si>
    <t>Обслущивание государственного и муниципального долга</t>
  </si>
  <si>
    <t>Исполнено руб.</t>
  </si>
  <si>
    <t>14</t>
  </si>
  <si>
    <t>0</t>
  </si>
  <si>
    <t>014020059</t>
  </si>
  <si>
    <t>20249999100000150</t>
  </si>
  <si>
    <t>20204014100000150</t>
  </si>
  <si>
    <t>20229999100000150</t>
  </si>
  <si>
    <t>01103S8670</t>
  </si>
  <si>
    <t xml:space="preserve">Мероприятия по содержанию автомобильных дорог местного значения  в рамках основного мероприятия "Содержание автомобильных дорог местного значения" подпрограммы "Осуществление дорожной  деятельности в отношении автомобильных дорог местного значения в границах Русско-Буйловского сельского поселения" 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 </t>
  </si>
  <si>
    <t>Прочие вопросы в области национальной безопасности и правоохранительной деятельности</t>
  </si>
  <si>
    <t>План на 2020 год</t>
  </si>
  <si>
    <t>План на 2020  год</t>
  </si>
  <si>
    <t>Поступления от денежных пожертвований, предоставляемых физическими лицами получателям средств бюджетов поселений</t>
  </si>
  <si>
    <t xml:space="preserve">Налог на доходы физических лиц с доходов, зарегистрированных в качестве индивидуальных предпринимателях, нотариусов, занимающихся частной практикой, адвокатов, учредивших адвокатские абинеты и других лиц, занимающихся частной практикой в соответствии со статьей 227 НК РФ </t>
  </si>
  <si>
    <t>План на 2020 года</t>
  </si>
  <si>
    <t>Обеспечение проведения выборов и референдумов</t>
  </si>
  <si>
    <t>Расходы на обеспечение проведения выборов депутатов мунипального образования в рамках основного мероприятия "Финансовое обеспечение деятельности органов местного самоуправления Русско-Буйловского сельского поселения" подпрограммы "Обеспечение реализации муниципальной программы" программы "Социально-экономическое  развитие Русско-Буйловского сельского поселения" (иные бюджетные ассигнования)</t>
  </si>
  <si>
    <t>Выполнение других расходных обязательств (Иные бюджетные ассигнования)</t>
  </si>
  <si>
    <t>07</t>
  </si>
  <si>
    <t>01 3 01 70110</t>
  </si>
  <si>
    <t xml:space="preserve">Расходы на реализацию проектов по поддержке местных инициатив на территории Русско-Буйловского сельского поселения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 на период 2014-2021 годов" (Закупка товаров, работ и услуг для государственных (муниципальных) нужд) </t>
  </si>
  <si>
    <t>01 1 03 S8910</t>
  </si>
  <si>
    <t>Расходы на обслуживание внутреннего государственного и муниципального долга в рамках основного мероприятия "Финансовое обеспечение деятельности органов местного самоуправления Русско-Буйловского сельского поселения" подпрограммы "Обеспечение реализации муниципальной программы" программы "Социально-экономическое  развитие Русско-Буйловского сельского поселения" (обслуживание муниципального долга)</t>
  </si>
  <si>
    <t xml:space="preserve">                                               Приложение 1</t>
  </si>
  <si>
    <t xml:space="preserve">                                            Приложение  №2</t>
  </si>
  <si>
    <r>
      <t xml:space="preserve">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Приложение 3</t>
    </r>
  </si>
  <si>
    <r>
      <t xml:space="preserve">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Приложение 4</t>
    </r>
  </si>
  <si>
    <t xml:space="preserve">                                                                        бюджета за 3 квартал 2020 г.</t>
  </si>
  <si>
    <t>за 3 квартал 2020 года</t>
  </si>
  <si>
    <t>Уточненный план на 3 квартал 2020 года</t>
  </si>
  <si>
    <t>Исполнено за 3 квартал 2020 года</t>
  </si>
  <si>
    <t>% исполнения к  уточненному плану на 3 квартал 2020 года</t>
  </si>
  <si>
    <t xml:space="preserve">                                                              бюджета за 3 квартал 2020 г.</t>
  </si>
  <si>
    <t xml:space="preserve"> за 3 квартал 2020 г.</t>
  </si>
  <si>
    <t>Исполнено за 3 квартал 2020 год</t>
  </si>
  <si>
    <t xml:space="preserve">                                                            От 23.11.2020 г. № 46</t>
  </si>
  <si>
    <t xml:space="preserve">                                                                               об утверждении отчета об исполнении</t>
  </si>
  <si>
    <t xml:space="preserve">                                                   От 23.11.2020 г. № 46</t>
  </si>
  <si>
    <t xml:space="preserve">                                                                                                   бюджета за 3 квартал 2020 года.</t>
  </si>
  <si>
    <r>
      <t xml:space="preserve">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>От 23.11.2020 г. №46</t>
    </r>
  </si>
  <si>
    <t xml:space="preserve"> за 3 квартал 2020 года по разделам и подразделам функциональной классификации расходов бюджетов Российской Федерации</t>
  </si>
  <si>
    <t>РУССКО-БУЙЛОВСКОГО СЕЛЬСКОГО ПОСЕЛЕНИЯ ПАЛОВСКОГО МУНИЦИПАЛЬНОГО РАЙОНА ВОРОНЕЖСКОЙ ОБЛАСТИ ЗА 3 КВАРТАЛ 2020 ГОДА.</t>
  </si>
  <si>
    <t>Исполнено за 3 кв. 2020 г.</t>
  </si>
  <si>
    <t>Численность муниципальных служащих за 3 квартал 2020 года</t>
  </si>
  <si>
    <t>Численность работников муниципальных учреждений за 3 квартал 2020 года</t>
  </si>
  <si>
    <r>
      <t xml:space="preserve">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>От 23.11.2020 г. № 46</t>
    </r>
  </si>
  <si>
    <t>Русско-Буйловского сельского поселения по кодам классификации источников финансирования дефицита бюджета за 3 квартал 2020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</si>
</sst>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0" xfId="0" applyFont="1"/>
    <xf numFmtId="0" fontId="2" fillId="0" borderId="0" xfId="0" applyFont="1" applyAlignment="1">
      <alignment horizontal="right"/>
    </xf>
    <xf numFmtId="0" fontId="7" fillId="0" borderId="2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7" fillId="0" borderId="8" xfId="0" applyFont="1" applyBorder="1" applyAlignment="1">
      <alignment horizontal="center" vertical="top" wrapText="1"/>
    </xf>
    <xf numFmtId="0" fontId="2" fillId="0" borderId="0" xfId="0" applyFont="1"/>
    <xf numFmtId="0" fontId="4" fillId="0" borderId="0" xfId="0" applyFont="1"/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11" fillId="0" borderId="0" xfId="0" applyFont="1"/>
    <xf numFmtId="0" fontId="7" fillId="0" borderId="0" xfId="0" applyFont="1" applyAlignment="1">
      <alignment horizontal="right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0" fillId="0" borderId="0" xfId="0" applyAlignment="1"/>
    <xf numFmtId="0" fontId="3" fillId="0" borderId="1" xfId="0" applyFont="1" applyBorder="1" applyAlignment="1">
      <alignment horizontal="center" vertical="top" textRotation="90" wrapText="1"/>
    </xf>
    <xf numFmtId="1" fontId="5" fillId="0" borderId="4" xfId="0" applyNumberFormat="1" applyFont="1" applyBorder="1" applyAlignment="1">
      <alignment horizontal="center" vertical="top" wrapText="1"/>
    </xf>
    <xf numFmtId="1" fontId="3" fillId="0" borderId="4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 applyProtection="1">
      <alignment horizontal="center" vertical="top" wrapText="1"/>
      <protection locked="0"/>
    </xf>
    <xf numFmtId="49" fontId="7" fillId="0" borderId="8" xfId="0" applyNumberFormat="1" applyFont="1" applyBorder="1" applyAlignment="1" applyProtection="1">
      <alignment horizontal="center" vertical="top" wrapText="1"/>
      <protection locked="0"/>
    </xf>
    <xf numFmtId="49" fontId="0" fillId="0" borderId="8" xfId="0" applyNumberFormat="1" applyBorder="1" applyAlignment="1" applyProtection="1">
      <alignment vertical="top" wrapText="1"/>
      <protection locked="0"/>
    </xf>
    <xf numFmtId="0" fontId="8" fillId="0" borderId="3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textRotation="90" wrapText="1"/>
    </xf>
    <xf numFmtId="0" fontId="6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49" fontId="8" fillId="0" borderId="0" xfId="0" applyNumberFormat="1" applyFont="1" applyBorder="1" applyAlignment="1" applyProtection="1">
      <alignment horizontal="center" vertical="top" wrapText="1"/>
      <protection locked="0"/>
    </xf>
    <xf numFmtId="0" fontId="7" fillId="0" borderId="0" xfId="0" applyFont="1" applyBorder="1" applyAlignment="1">
      <alignment horizontal="center" vertical="top" wrapText="1"/>
    </xf>
    <xf numFmtId="49" fontId="7" fillId="0" borderId="0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49" fontId="0" fillId="0" borderId="0" xfId="0" applyNumberFormat="1" applyBorder="1" applyAlignment="1" applyProtection="1">
      <alignment vertical="top" wrapText="1"/>
      <protection locked="0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textRotation="90" wrapText="1"/>
    </xf>
    <xf numFmtId="0" fontId="0" fillId="0" borderId="0" xfId="0" applyBorder="1" applyAlignment="1">
      <alignment vertical="top" textRotation="90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center" vertical="top" wrapText="1"/>
    </xf>
    <xf numFmtId="0" fontId="1" fillId="0" borderId="0" xfId="0" applyFont="1" applyAlignment="1"/>
    <xf numFmtId="0" fontId="0" fillId="0" borderId="0" xfId="0" applyProtection="1">
      <protection locked="0"/>
    </xf>
    <xf numFmtId="49" fontId="5" fillId="0" borderId="8" xfId="0" applyNumberFormat="1" applyFont="1" applyBorder="1" applyAlignment="1" applyProtection="1">
      <alignment vertical="top" wrapText="1"/>
      <protection locked="0"/>
    </xf>
    <xf numFmtId="49" fontId="3" fillId="0" borderId="8" xfId="0" applyNumberFormat="1" applyFont="1" applyBorder="1" applyAlignment="1" applyProtection="1">
      <alignment vertical="top" wrapText="1"/>
      <protection locked="0"/>
    </xf>
    <xf numFmtId="0" fontId="5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164" fontId="3" fillId="0" borderId="8" xfId="0" applyNumberFormat="1" applyFont="1" applyBorder="1" applyAlignment="1">
      <alignment horizontal="center" vertical="top" wrapText="1"/>
    </xf>
    <xf numFmtId="165" fontId="3" fillId="0" borderId="8" xfId="0" applyNumberFormat="1" applyFont="1" applyBorder="1" applyAlignment="1">
      <alignment horizontal="center" vertical="top" wrapText="1"/>
    </xf>
    <xf numFmtId="165" fontId="5" fillId="0" borderId="8" xfId="0" applyNumberFormat="1" applyFont="1" applyBorder="1" applyAlignment="1">
      <alignment horizontal="center" vertical="top" wrapText="1"/>
    </xf>
    <xf numFmtId="2" fontId="3" fillId="0" borderId="8" xfId="0" applyNumberFormat="1" applyFont="1" applyBorder="1" applyAlignment="1">
      <alignment horizontal="center" vertical="top" wrapText="1"/>
    </xf>
    <xf numFmtId="2" fontId="5" fillId="0" borderId="8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textRotation="90" wrapText="1"/>
    </xf>
    <xf numFmtId="165" fontId="8" fillId="0" borderId="8" xfId="0" applyNumberFormat="1" applyFont="1" applyBorder="1" applyAlignment="1">
      <alignment horizontal="center" vertical="top" wrapText="1"/>
    </xf>
    <xf numFmtId="165" fontId="4" fillId="0" borderId="8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12" fillId="0" borderId="13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165" fontId="12" fillId="0" borderId="13" xfId="0" applyNumberFormat="1" applyFont="1" applyFill="1" applyBorder="1" applyAlignment="1">
      <alignment horizontal="left" vertical="top" wrapText="1"/>
    </xf>
    <xf numFmtId="0" fontId="12" fillId="0" borderId="13" xfId="0" applyNumberFormat="1" applyFont="1" applyFill="1" applyBorder="1" applyAlignment="1">
      <alignment horizontal="left" vertical="top" wrapText="1"/>
    </xf>
    <xf numFmtId="165" fontId="12" fillId="0" borderId="13" xfId="0" applyNumberFormat="1" applyFont="1" applyFill="1" applyBorder="1" applyAlignment="1">
      <alignment horizontal="left" wrapText="1"/>
    </xf>
    <xf numFmtId="2" fontId="7" fillId="0" borderId="8" xfId="0" applyNumberFormat="1" applyFont="1" applyBorder="1" applyAlignment="1">
      <alignment horizontal="center" vertical="top" wrapText="1"/>
    </xf>
    <xf numFmtId="2" fontId="8" fillId="0" borderId="8" xfId="0" applyNumberFormat="1" applyFont="1" applyBorder="1" applyAlignment="1">
      <alignment horizontal="center" vertical="top" wrapText="1"/>
    </xf>
    <xf numFmtId="0" fontId="12" fillId="0" borderId="13" xfId="0" applyNumberFormat="1" applyFont="1" applyFill="1" applyBorder="1" applyAlignment="1">
      <alignment horizontal="left" wrapText="1"/>
    </xf>
    <xf numFmtId="0" fontId="12" fillId="0" borderId="13" xfId="0" applyFont="1" applyFill="1" applyBorder="1" applyAlignment="1">
      <alignment horizontal="left" wrapText="1"/>
    </xf>
    <xf numFmtId="0" fontId="7" fillId="0" borderId="8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165" fontId="7" fillId="0" borderId="8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0" fontId="7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13" fillId="0" borderId="13" xfId="0" applyNumberFormat="1" applyFont="1" applyBorder="1" applyAlignment="1">
      <alignment wrapText="1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49" fontId="3" fillId="0" borderId="4" xfId="0" applyNumberFormat="1" applyFont="1" applyBorder="1" applyAlignment="1" applyProtection="1">
      <alignment horizontal="center" vertical="top" wrapText="1"/>
      <protection locked="0"/>
    </xf>
    <xf numFmtId="49" fontId="3" fillId="0" borderId="4" xfId="0" applyNumberFormat="1" applyFont="1" applyBorder="1" applyAlignment="1">
      <alignment horizontal="center" vertical="top" wrapText="1"/>
    </xf>
    <xf numFmtId="0" fontId="13" fillId="0" borderId="14" xfId="0" applyNumberFormat="1" applyFont="1" applyBorder="1" applyAlignment="1">
      <alignment wrapText="1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7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14" fillId="2" borderId="13" xfId="0" applyFont="1" applyFill="1" applyBorder="1" applyAlignment="1">
      <alignment vertical="top" wrapText="1"/>
    </xf>
    <xf numFmtId="49" fontId="2" fillId="0" borderId="8" xfId="0" applyNumberFormat="1" applyFont="1" applyBorder="1" applyAlignment="1" applyProtection="1">
      <alignment vertical="top" wrapText="1"/>
      <protection locked="0"/>
    </xf>
    <xf numFmtId="49" fontId="7" fillId="0" borderId="8" xfId="0" applyNumberFormat="1" applyFont="1" applyBorder="1" applyAlignment="1" applyProtection="1">
      <alignment vertical="top" wrapText="1"/>
      <protection locked="0"/>
    </xf>
    <xf numFmtId="49" fontId="8" fillId="0" borderId="8" xfId="0" applyNumberFormat="1" applyFont="1" applyBorder="1" applyAlignment="1" applyProtection="1">
      <alignment vertical="top" wrapText="1"/>
      <protection locked="0"/>
    </xf>
    <xf numFmtId="0" fontId="2" fillId="0" borderId="8" xfId="0" applyFont="1" applyBorder="1" applyAlignment="1">
      <alignment vertical="top" wrapText="1"/>
    </xf>
    <xf numFmtId="0" fontId="12" fillId="2" borderId="13" xfId="0" applyFont="1" applyFill="1" applyBorder="1" applyAlignment="1">
      <alignment vertical="top" wrapText="1"/>
    </xf>
    <xf numFmtId="0" fontId="12" fillId="3" borderId="13" xfId="0" applyFont="1" applyFill="1" applyBorder="1" applyAlignment="1">
      <alignment wrapText="1"/>
    </xf>
    <xf numFmtId="49" fontId="12" fillId="2" borderId="13" xfId="0" applyNumberFormat="1" applyFont="1" applyFill="1" applyBorder="1" applyAlignment="1">
      <alignment horizontal="center"/>
    </xf>
    <xf numFmtId="0" fontId="7" fillId="0" borderId="8" xfId="0" applyFont="1" applyBorder="1" applyAlignment="1">
      <alignment wrapText="1"/>
    </xf>
    <xf numFmtId="0" fontId="8" fillId="0" borderId="8" xfId="0" applyFont="1" applyBorder="1" applyAlignment="1">
      <alignment vertical="top" wrapText="1"/>
    </xf>
    <xf numFmtId="165" fontId="8" fillId="0" borderId="8" xfId="0" applyNumberFormat="1" applyFont="1" applyBorder="1" applyAlignment="1">
      <alignment vertical="top" wrapText="1"/>
    </xf>
    <xf numFmtId="165" fontId="7" fillId="0" borderId="8" xfId="0" applyNumberFormat="1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165" fontId="14" fillId="0" borderId="15" xfId="0" applyNumberFormat="1" applyFont="1" applyFill="1" applyBorder="1" applyAlignment="1">
      <alignment wrapText="1"/>
    </xf>
    <xf numFmtId="0" fontId="12" fillId="0" borderId="15" xfId="0" applyNumberFormat="1" applyFont="1" applyFill="1" applyBorder="1" applyAlignment="1">
      <alignment wrapText="1"/>
    </xf>
    <xf numFmtId="1" fontId="12" fillId="0" borderId="13" xfId="0" applyNumberFormat="1" applyFont="1" applyFill="1" applyBorder="1" applyAlignment="1">
      <alignment horizontal="center"/>
    </xf>
    <xf numFmtId="0" fontId="15" fillId="0" borderId="13" xfId="0" applyFont="1" applyBorder="1" applyAlignment="1">
      <alignment wrapText="1"/>
    </xf>
    <xf numFmtId="0" fontId="7" fillId="0" borderId="8" xfId="0" applyFont="1" applyBorder="1" applyAlignment="1">
      <alignment horizontal="center" vertical="center" wrapText="1"/>
    </xf>
    <xf numFmtId="165" fontId="12" fillId="0" borderId="15" xfId="0" applyNumberFormat="1" applyFont="1" applyFill="1" applyBorder="1" applyAlignment="1">
      <alignment wrapText="1"/>
    </xf>
    <xf numFmtId="1" fontId="12" fillId="0" borderId="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textRotation="90" wrapText="1"/>
    </xf>
    <xf numFmtId="0" fontId="8" fillId="0" borderId="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textRotation="90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5" fontId="8" fillId="0" borderId="2" xfId="0" applyNumberFormat="1" applyFont="1" applyBorder="1" applyAlignment="1">
      <alignment horizontal="center" wrapText="1"/>
    </xf>
    <xf numFmtId="165" fontId="8" fillId="0" borderId="4" xfId="0" applyNumberFormat="1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2" fontId="9" fillId="0" borderId="2" xfId="0" applyNumberFormat="1" applyFont="1" applyBorder="1" applyAlignment="1">
      <alignment horizontal="center" wrapText="1"/>
    </xf>
    <xf numFmtId="2" fontId="9" fillId="0" borderId="4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 vertical="top" wrapText="1"/>
    </xf>
    <xf numFmtId="165" fontId="3" fillId="0" borderId="4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49" fontId="3" fillId="0" borderId="2" xfId="0" applyNumberFormat="1" applyFont="1" applyBorder="1" applyAlignment="1" applyProtection="1">
      <alignment vertical="top" wrapText="1"/>
      <protection locked="0"/>
    </xf>
    <xf numFmtId="49" fontId="3" fillId="0" borderId="4" xfId="0" applyNumberFormat="1" applyFont="1" applyBorder="1" applyAlignment="1" applyProtection="1">
      <alignment vertical="top" wrapText="1"/>
      <protection locked="0"/>
    </xf>
    <xf numFmtId="0" fontId="1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7" fillId="0" borderId="1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3" fillId="0" borderId="8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2"/>
  <sheetViews>
    <sheetView topLeftCell="A61" workbookViewId="0">
      <selection activeCell="J14" sqref="J14"/>
    </sheetView>
  </sheetViews>
  <sheetFormatPr defaultRowHeight="15" x14ac:dyDescent="0.25"/>
  <cols>
    <col min="1" max="1" width="17.85546875" customWidth="1"/>
    <col min="2" max="2" width="29" customWidth="1"/>
    <col min="3" max="3" width="7.5703125" customWidth="1"/>
    <col min="4" max="4" width="6.85546875" customWidth="1"/>
    <col min="6" max="6" width="7.7109375" customWidth="1"/>
    <col min="7" max="7" width="9" customWidth="1"/>
    <col min="8" max="8" width="10" bestFit="1" customWidth="1"/>
  </cols>
  <sheetData>
    <row r="1" spans="1:9" x14ac:dyDescent="0.25">
      <c r="A1" s="158" t="s">
        <v>285</v>
      </c>
      <c r="B1" s="158"/>
      <c r="C1" s="158"/>
      <c r="D1" s="158"/>
      <c r="E1" s="158"/>
      <c r="F1" s="158"/>
      <c r="G1" s="158"/>
      <c r="H1" s="158"/>
      <c r="I1" s="158"/>
    </row>
    <row r="2" spans="1:9" x14ac:dyDescent="0.25">
      <c r="A2" s="158" t="s">
        <v>160</v>
      </c>
      <c r="B2" s="158"/>
      <c r="C2" s="158"/>
      <c r="D2" s="158"/>
      <c r="E2" s="158"/>
      <c r="F2" s="158"/>
      <c r="G2" s="158"/>
      <c r="H2" s="158"/>
      <c r="I2" s="158"/>
    </row>
    <row r="3" spans="1:9" x14ac:dyDescent="0.25">
      <c r="A3" s="158" t="s">
        <v>0</v>
      </c>
      <c r="B3" s="158"/>
      <c r="C3" s="158"/>
      <c r="D3" s="158"/>
      <c r="E3" s="158"/>
      <c r="F3" s="158"/>
      <c r="G3" s="158"/>
      <c r="H3" s="158"/>
      <c r="I3" s="158"/>
    </row>
    <row r="4" spans="1:9" x14ac:dyDescent="0.25">
      <c r="A4" s="158" t="s">
        <v>161</v>
      </c>
      <c r="B4" s="158"/>
      <c r="C4" s="158"/>
      <c r="D4" s="158"/>
      <c r="E4" s="158"/>
      <c r="F4" s="158"/>
      <c r="G4" s="158"/>
      <c r="H4" s="158"/>
      <c r="I4" s="158"/>
    </row>
    <row r="5" spans="1:9" x14ac:dyDescent="0.25">
      <c r="A5" s="158" t="s">
        <v>289</v>
      </c>
      <c r="B5" s="158"/>
      <c r="C5" s="158"/>
      <c r="D5" s="158"/>
      <c r="E5" s="158"/>
      <c r="F5" s="158"/>
      <c r="G5" s="158"/>
      <c r="H5" s="158"/>
      <c r="I5" s="158"/>
    </row>
    <row r="6" spans="1:9" x14ac:dyDescent="0.25">
      <c r="A6" s="193" t="s">
        <v>297</v>
      </c>
      <c r="B6" s="193"/>
      <c r="C6" s="193"/>
      <c r="D6" s="193"/>
      <c r="E6" s="193"/>
      <c r="F6" s="193"/>
      <c r="G6" s="193"/>
      <c r="H6" s="193"/>
      <c r="I6" s="193"/>
    </row>
    <row r="7" spans="1:9" ht="8.25" customHeight="1" x14ac:dyDescent="0.25">
      <c r="A7" s="2"/>
    </row>
    <row r="8" spans="1:9" ht="3" customHeight="1" x14ac:dyDescent="0.25">
      <c r="A8" s="3" t="s">
        <v>1</v>
      </c>
    </row>
    <row r="9" spans="1:9" hidden="1" x14ac:dyDescent="0.25">
      <c r="A9" s="2" t="s">
        <v>2</v>
      </c>
    </row>
    <row r="10" spans="1:9" ht="15.75" x14ac:dyDescent="0.25">
      <c r="A10" s="159" t="s">
        <v>3</v>
      </c>
      <c r="B10" s="159"/>
      <c r="C10" s="159"/>
      <c r="D10" s="159"/>
      <c r="E10" s="159"/>
      <c r="F10" s="159"/>
      <c r="G10" s="159"/>
      <c r="H10" s="159"/>
      <c r="I10" s="159"/>
    </row>
    <row r="11" spans="1:9" ht="15.75" x14ac:dyDescent="0.25">
      <c r="A11" s="159" t="s">
        <v>4</v>
      </c>
      <c r="B11" s="159"/>
      <c r="C11" s="159"/>
      <c r="D11" s="159"/>
      <c r="E11" s="159"/>
      <c r="F11" s="159"/>
      <c r="G11" s="159"/>
      <c r="H11" s="159"/>
      <c r="I11" s="159"/>
    </row>
    <row r="12" spans="1:9" ht="15.75" x14ac:dyDescent="0.25">
      <c r="A12" s="159" t="s">
        <v>290</v>
      </c>
      <c r="B12" s="159"/>
      <c r="C12" s="159"/>
      <c r="D12" s="159"/>
      <c r="E12" s="159"/>
      <c r="F12" s="159"/>
      <c r="G12" s="159"/>
      <c r="H12" s="159"/>
      <c r="I12" s="159"/>
    </row>
    <row r="13" spans="1:9" ht="16.5" thickBot="1" x14ac:dyDescent="0.3">
      <c r="A13" s="4"/>
    </row>
    <row r="14" spans="1:9" ht="65.25" customHeight="1" x14ac:dyDescent="0.25">
      <c r="A14" s="142" t="s">
        <v>5</v>
      </c>
      <c r="B14" s="142" t="s">
        <v>6</v>
      </c>
      <c r="C14" s="145" t="s">
        <v>273</v>
      </c>
      <c r="D14" s="146"/>
      <c r="E14" s="151" t="s">
        <v>291</v>
      </c>
      <c r="F14" s="151" t="s">
        <v>292</v>
      </c>
      <c r="G14" s="151" t="s">
        <v>7</v>
      </c>
      <c r="H14" s="151" t="s">
        <v>293</v>
      </c>
    </row>
    <row r="15" spans="1:9" x14ac:dyDescent="0.25">
      <c r="A15" s="143"/>
      <c r="B15" s="143"/>
      <c r="C15" s="147"/>
      <c r="D15" s="148"/>
      <c r="E15" s="152"/>
      <c r="F15" s="152"/>
      <c r="G15" s="152"/>
      <c r="H15" s="152"/>
    </row>
    <row r="16" spans="1:9" ht="9" customHeight="1" thickBot="1" x14ac:dyDescent="0.3">
      <c r="A16" s="143"/>
      <c r="B16" s="143"/>
      <c r="C16" s="147"/>
      <c r="D16" s="148"/>
      <c r="E16" s="152"/>
      <c r="F16" s="152"/>
      <c r="G16" s="152"/>
      <c r="H16" s="152"/>
    </row>
    <row r="17" spans="1:8" ht="15" hidden="1" customHeight="1" x14ac:dyDescent="0.25">
      <c r="A17" s="143"/>
      <c r="B17" s="143"/>
      <c r="C17" s="147"/>
      <c r="D17" s="148"/>
      <c r="E17" s="152"/>
      <c r="F17" s="152"/>
      <c r="G17" s="152"/>
      <c r="H17" s="152"/>
    </row>
    <row r="18" spans="1:8" ht="3" hidden="1" customHeight="1" thickBot="1" x14ac:dyDescent="0.3">
      <c r="A18" s="143"/>
      <c r="B18" s="143"/>
      <c r="C18" s="147"/>
      <c r="D18" s="148"/>
      <c r="E18" s="152"/>
      <c r="F18" s="152"/>
      <c r="G18" s="152"/>
      <c r="H18" s="152"/>
    </row>
    <row r="19" spans="1:8" ht="15.75" hidden="1" customHeight="1" thickBot="1" x14ac:dyDescent="0.3">
      <c r="A19" s="143"/>
      <c r="B19" s="143"/>
      <c r="C19" s="147"/>
      <c r="D19" s="148"/>
      <c r="E19" s="152"/>
      <c r="F19" s="152"/>
      <c r="G19" s="152"/>
      <c r="H19" s="152"/>
    </row>
    <row r="20" spans="1:8" ht="12" hidden="1" customHeight="1" thickBot="1" x14ac:dyDescent="0.3">
      <c r="A20" s="143"/>
      <c r="B20" s="143"/>
      <c r="C20" s="147"/>
      <c r="D20" s="148"/>
      <c r="E20" s="152"/>
      <c r="F20" s="152"/>
      <c r="G20" s="152"/>
      <c r="H20" s="152"/>
    </row>
    <row r="21" spans="1:8" ht="15.75" hidden="1" customHeight="1" thickBot="1" x14ac:dyDescent="0.3">
      <c r="A21" s="143"/>
      <c r="B21" s="143"/>
      <c r="C21" s="147"/>
      <c r="D21" s="148"/>
      <c r="E21" s="152"/>
      <c r="F21" s="152"/>
      <c r="G21" s="152"/>
      <c r="H21" s="152"/>
    </row>
    <row r="22" spans="1:8" ht="14.25" hidden="1" customHeight="1" thickBot="1" x14ac:dyDescent="0.3">
      <c r="A22" s="143"/>
      <c r="B22" s="143"/>
      <c r="C22" s="147"/>
      <c r="D22" s="148"/>
      <c r="E22" s="152"/>
      <c r="F22" s="152"/>
      <c r="G22" s="152"/>
      <c r="H22" s="152"/>
    </row>
    <row r="23" spans="1:8" ht="15.75" hidden="1" customHeight="1" thickBot="1" x14ac:dyDescent="0.3">
      <c r="A23" s="143"/>
      <c r="B23" s="143"/>
      <c r="C23" s="147"/>
      <c r="D23" s="148"/>
      <c r="E23" s="152"/>
      <c r="F23" s="152"/>
      <c r="G23" s="152"/>
      <c r="H23" s="152"/>
    </row>
    <row r="24" spans="1:8" ht="15.75" hidden="1" customHeight="1" thickBot="1" x14ac:dyDescent="0.3">
      <c r="A24" s="143"/>
      <c r="B24" s="143"/>
      <c r="C24" s="149"/>
      <c r="D24" s="150"/>
      <c r="E24" s="152"/>
      <c r="F24" s="152"/>
      <c r="G24" s="152"/>
      <c r="H24" s="152"/>
    </row>
    <row r="25" spans="1:8" ht="63" customHeight="1" thickBot="1" x14ac:dyDescent="0.3">
      <c r="A25" s="144"/>
      <c r="B25" s="144"/>
      <c r="C25" s="43" t="s">
        <v>8</v>
      </c>
      <c r="D25" s="86" t="s">
        <v>9</v>
      </c>
      <c r="E25" s="153"/>
      <c r="F25" s="153"/>
      <c r="G25" s="153"/>
      <c r="H25" s="153"/>
    </row>
    <row r="26" spans="1:8" ht="21" customHeight="1" thickBot="1" x14ac:dyDescent="0.3">
      <c r="A26" s="44">
        <v>1E+16</v>
      </c>
      <c r="B26" s="8" t="s">
        <v>10</v>
      </c>
      <c r="C26" s="9">
        <f>SUM(C27+C33+C37+C43+C48)</f>
        <v>12290.7</v>
      </c>
      <c r="D26" s="9">
        <f t="shared" ref="D26:H26" si="0">SUM(D27+D33+D37+D43+D48)</f>
        <v>12290.7</v>
      </c>
      <c r="E26" s="9">
        <f t="shared" si="0"/>
        <v>7732.0999999999995</v>
      </c>
      <c r="F26" s="9">
        <f t="shared" si="0"/>
        <v>7907</v>
      </c>
      <c r="G26" s="9" t="e">
        <f t="shared" si="0"/>
        <v>#DIV/0!</v>
      </c>
      <c r="H26" s="9" t="e">
        <f t="shared" si="0"/>
        <v>#DIV/0!</v>
      </c>
    </row>
    <row r="27" spans="1:8" ht="18.75" customHeight="1" thickBot="1" x14ac:dyDescent="0.3">
      <c r="A27" s="45">
        <v>1.01E+16</v>
      </c>
      <c r="B27" s="10" t="s">
        <v>11</v>
      </c>
      <c r="C27" s="11">
        <f>SUM(C28)</f>
        <v>140.6</v>
      </c>
      <c r="D27" s="13">
        <f t="shared" ref="D27:F27" si="1">SUM(D28)</f>
        <v>140.6</v>
      </c>
      <c r="E27" s="13">
        <f t="shared" si="1"/>
        <v>91.4</v>
      </c>
      <c r="F27" s="13">
        <f t="shared" si="1"/>
        <v>93.600000000000009</v>
      </c>
      <c r="G27" s="81">
        <f>SUM(F27/D27*100)</f>
        <v>66.571834992887631</v>
      </c>
      <c r="H27" s="82">
        <f>SUM(F27/E27*100)</f>
        <v>102.40700218818381</v>
      </c>
    </row>
    <row r="28" spans="1:8" ht="24" customHeight="1" thickBot="1" x14ac:dyDescent="0.3">
      <c r="A28" s="45">
        <v>1.01020000100001E+16</v>
      </c>
      <c r="B28" s="10" t="s">
        <v>12</v>
      </c>
      <c r="C28" s="11">
        <f>SUM(C29+C31+C32+C30)</f>
        <v>140.6</v>
      </c>
      <c r="D28" s="131">
        <f t="shared" ref="D28:F28" si="2">SUM(D29+D31+D32+D30)</f>
        <v>140.6</v>
      </c>
      <c r="E28" s="131">
        <f t="shared" si="2"/>
        <v>91.4</v>
      </c>
      <c r="F28" s="131">
        <f t="shared" si="2"/>
        <v>93.600000000000009</v>
      </c>
      <c r="G28" s="81">
        <f>SUM(F28/D28*100)</f>
        <v>66.571834992887631</v>
      </c>
      <c r="H28" s="82">
        <f>SUM(F28/E28*100)</f>
        <v>102.40700218818381</v>
      </c>
    </row>
    <row r="29" spans="1:8" ht="97.5" customHeight="1" thickBot="1" x14ac:dyDescent="0.3">
      <c r="A29" s="45">
        <v>1.01020101001001E+16</v>
      </c>
      <c r="B29" s="10" t="s">
        <v>13</v>
      </c>
      <c r="C29" s="11">
        <v>140</v>
      </c>
      <c r="D29" s="11">
        <v>140</v>
      </c>
      <c r="E29" s="11">
        <v>91</v>
      </c>
      <c r="F29" s="11">
        <v>92.4</v>
      </c>
      <c r="G29" s="81">
        <f t="shared" ref="G29:G36" si="3">SUM(F29/D29*100)</f>
        <v>66</v>
      </c>
      <c r="H29" s="82">
        <f t="shared" ref="H29:H36" si="4">SUM(F29/E29*100)</f>
        <v>101.53846153846156</v>
      </c>
    </row>
    <row r="30" spans="1:8" ht="106.5" customHeight="1" thickBot="1" x14ac:dyDescent="0.3">
      <c r="A30" s="45">
        <v>1.01020201001001E+16</v>
      </c>
      <c r="B30" s="10" t="s">
        <v>275</v>
      </c>
      <c r="C30" s="131">
        <v>0</v>
      </c>
      <c r="D30" s="131">
        <v>0</v>
      </c>
      <c r="E30" s="131">
        <v>0</v>
      </c>
      <c r="F30" s="131">
        <v>-0.3</v>
      </c>
      <c r="G30" s="81"/>
      <c r="H30" s="82"/>
    </row>
    <row r="31" spans="1:8" ht="60.75" thickBot="1" x14ac:dyDescent="0.3">
      <c r="A31" s="45">
        <v>1.01020300100001E+16</v>
      </c>
      <c r="B31" s="10" t="s">
        <v>14</v>
      </c>
      <c r="C31" s="11">
        <v>0.6</v>
      </c>
      <c r="D31" s="11">
        <v>0.6</v>
      </c>
      <c r="E31" s="11">
        <v>0.4</v>
      </c>
      <c r="F31" s="11">
        <v>1.5</v>
      </c>
      <c r="G31" s="81">
        <f t="shared" si="3"/>
        <v>250</v>
      </c>
      <c r="H31" s="82">
        <f t="shared" si="4"/>
        <v>375</v>
      </c>
    </row>
    <row r="32" spans="1:8" ht="108" customHeight="1" thickBot="1" x14ac:dyDescent="0.3">
      <c r="A32" s="45">
        <v>1.01020400100001E+16</v>
      </c>
      <c r="B32" s="10" t="s">
        <v>15</v>
      </c>
      <c r="C32" s="11">
        <v>0</v>
      </c>
      <c r="D32" s="11">
        <v>0</v>
      </c>
      <c r="E32" s="11">
        <v>0</v>
      </c>
      <c r="F32" s="11">
        <v>0</v>
      </c>
      <c r="G32" s="81" t="e">
        <f t="shared" si="3"/>
        <v>#DIV/0!</v>
      </c>
      <c r="H32" s="82" t="e">
        <f t="shared" si="4"/>
        <v>#DIV/0!</v>
      </c>
    </row>
    <row r="33" spans="1:8" ht="28.5" customHeight="1" thickBot="1" x14ac:dyDescent="0.3">
      <c r="A33" s="45">
        <v>1.05E+16</v>
      </c>
      <c r="B33" s="10" t="s">
        <v>16</v>
      </c>
      <c r="C33" s="11">
        <f>SUM(C35)</f>
        <v>3</v>
      </c>
      <c r="D33" s="107">
        <f t="shared" ref="D33:F33" si="5">SUM(D35)</f>
        <v>3</v>
      </c>
      <c r="E33" s="118">
        <f t="shared" si="5"/>
        <v>3</v>
      </c>
      <c r="F33" s="107">
        <f t="shared" si="5"/>
        <v>6.3</v>
      </c>
      <c r="G33" s="81">
        <f t="shared" si="3"/>
        <v>210</v>
      </c>
      <c r="H33" s="82">
        <f t="shared" si="4"/>
        <v>210</v>
      </c>
    </row>
    <row r="34" spans="1:8" ht="20.25" customHeight="1" thickBot="1" x14ac:dyDescent="0.3">
      <c r="A34" s="45">
        <v>1.05030000100001E+16</v>
      </c>
      <c r="B34" s="10" t="s">
        <v>17</v>
      </c>
      <c r="C34" s="11">
        <v>0</v>
      </c>
      <c r="D34" s="11">
        <v>0</v>
      </c>
      <c r="E34" s="11">
        <v>0</v>
      </c>
      <c r="F34" s="11">
        <v>0</v>
      </c>
      <c r="G34" s="81" t="e">
        <f t="shared" si="3"/>
        <v>#DIV/0!</v>
      </c>
      <c r="H34" s="82" t="e">
        <f t="shared" si="4"/>
        <v>#DIV/0!</v>
      </c>
    </row>
    <row r="35" spans="1:8" ht="23.25" customHeight="1" thickBot="1" x14ac:dyDescent="0.3">
      <c r="A35" s="45">
        <v>1.05030100100001E+16</v>
      </c>
      <c r="B35" s="10" t="s">
        <v>17</v>
      </c>
      <c r="C35" s="11">
        <v>3</v>
      </c>
      <c r="D35" s="11">
        <v>3</v>
      </c>
      <c r="E35" s="11">
        <v>3</v>
      </c>
      <c r="F35" s="11">
        <v>6.3</v>
      </c>
      <c r="G35" s="81">
        <f t="shared" si="3"/>
        <v>210</v>
      </c>
      <c r="H35" s="82">
        <f t="shared" si="4"/>
        <v>210</v>
      </c>
    </row>
    <row r="36" spans="1:8" ht="39.75" customHeight="1" thickBot="1" x14ac:dyDescent="0.3">
      <c r="A36" s="45">
        <v>1.05030200100001E+16</v>
      </c>
      <c r="B36" s="10" t="s">
        <v>18</v>
      </c>
      <c r="C36" s="11">
        <v>0</v>
      </c>
      <c r="D36" s="11">
        <v>0</v>
      </c>
      <c r="E36" s="11">
        <v>0</v>
      </c>
      <c r="F36" s="11">
        <v>0</v>
      </c>
      <c r="G36" s="81" t="e">
        <f t="shared" si="3"/>
        <v>#DIV/0!</v>
      </c>
      <c r="H36" s="82" t="e">
        <f t="shared" si="4"/>
        <v>#DIV/0!</v>
      </c>
    </row>
    <row r="37" spans="1:8" ht="21" customHeight="1" thickBot="1" x14ac:dyDescent="0.3">
      <c r="A37" s="44">
        <v>1.06E+16</v>
      </c>
      <c r="B37" s="8" t="s">
        <v>19</v>
      </c>
      <c r="C37" s="9">
        <f>SUM(C38+C40)</f>
        <v>10302</v>
      </c>
      <c r="D37" s="9">
        <f t="shared" ref="D37:F37" si="6">SUM(D38+D40)</f>
        <v>10302</v>
      </c>
      <c r="E37" s="9">
        <f t="shared" si="6"/>
        <v>6060</v>
      </c>
      <c r="F37" s="9">
        <f t="shared" si="6"/>
        <v>6199.1</v>
      </c>
      <c r="G37" s="83">
        <f>SUM(F37/D37*100)</f>
        <v>60.173752669384584</v>
      </c>
      <c r="H37" s="83">
        <f>SUM(F37/E37*100)</f>
        <v>102.29537953795381</v>
      </c>
    </row>
    <row r="38" spans="1:8" ht="21.75" customHeight="1" thickBot="1" x14ac:dyDescent="0.3">
      <c r="A38" s="45">
        <v>1.06010000000001E+16</v>
      </c>
      <c r="B38" s="10" t="s">
        <v>20</v>
      </c>
      <c r="C38" s="11">
        <f>SUM(C39)</f>
        <v>153</v>
      </c>
      <c r="D38" s="13">
        <f t="shared" ref="D38:F38" si="7">SUM(D39)</f>
        <v>153</v>
      </c>
      <c r="E38" s="13">
        <f t="shared" si="7"/>
        <v>18</v>
      </c>
      <c r="F38" s="13">
        <f t="shared" si="7"/>
        <v>18.7</v>
      </c>
      <c r="G38" s="82">
        <f>SUM(F38/D38*100)</f>
        <v>12.222222222222221</v>
      </c>
      <c r="H38" s="82">
        <f>SUM(F38/E38*100)</f>
        <v>103.88888888888887</v>
      </c>
    </row>
    <row r="39" spans="1:8" ht="53.25" customHeight="1" thickBot="1" x14ac:dyDescent="0.3">
      <c r="A39" s="45">
        <v>1.06010301000001E+16</v>
      </c>
      <c r="B39" s="10" t="s">
        <v>21</v>
      </c>
      <c r="C39" s="11">
        <v>153</v>
      </c>
      <c r="D39" s="11">
        <v>153</v>
      </c>
      <c r="E39" s="11">
        <v>18</v>
      </c>
      <c r="F39" s="11">
        <v>18.7</v>
      </c>
      <c r="G39" s="82">
        <f t="shared" ref="G39" si="8">SUM(F39/D39*100)</f>
        <v>12.222222222222221</v>
      </c>
      <c r="H39" s="82">
        <f t="shared" ref="H39" si="9">SUM(F39/E39*100)</f>
        <v>103.88888888888887</v>
      </c>
    </row>
    <row r="40" spans="1:8" ht="19.5" customHeight="1" thickBot="1" x14ac:dyDescent="0.3">
      <c r="A40" s="45">
        <v>1.0606E+16</v>
      </c>
      <c r="B40" s="10" t="s">
        <v>22</v>
      </c>
      <c r="C40" s="11">
        <f>SUM(C41+C42)</f>
        <v>10149</v>
      </c>
      <c r="D40" s="13">
        <f t="shared" ref="D40:F40" si="10">SUM(D41+D42)</f>
        <v>10149</v>
      </c>
      <c r="E40" s="13">
        <f t="shared" si="10"/>
        <v>6042</v>
      </c>
      <c r="F40" s="79">
        <f t="shared" si="10"/>
        <v>6180.4000000000005</v>
      </c>
      <c r="G40" s="82">
        <f>SUM(F40/D40*100)</f>
        <v>60.896640063060403</v>
      </c>
      <c r="H40" s="82">
        <f>SUM(F40/E40*100)</f>
        <v>102.2906322409798</v>
      </c>
    </row>
    <row r="41" spans="1:8" ht="42" customHeight="1" thickBot="1" x14ac:dyDescent="0.3">
      <c r="A41" s="45">
        <v>1.06060331000001E+16</v>
      </c>
      <c r="B41" s="10" t="s">
        <v>174</v>
      </c>
      <c r="C41" s="11">
        <v>8879</v>
      </c>
      <c r="D41" s="11">
        <v>8879</v>
      </c>
      <c r="E41" s="11">
        <v>5900</v>
      </c>
      <c r="F41" s="11">
        <v>6035.3</v>
      </c>
      <c r="G41" s="82">
        <f t="shared" ref="G41:G42" si="11">SUM(F41/D41*100)</f>
        <v>67.972744678454788</v>
      </c>
      <c r="H41" s="82">
        <f t="shared" ref="H41:H42" si="12">SUM(F41/E41*100)</f>
        <v>102.29322033898305</v>
      </c>
    </row>
    <row r="42" spans="1:8" ht="45" customHeight="1" thickBot="1" x14ac:dyDescent="0.3">
      <c r="A42" s="45">
        <v>1.06060431000001E+16</v>
      </c>
      <c r="B42" s="10" t="s">
        <v>175</v>
      </c>
      <c r="C42" s="11">
        <v>1270</v>
      </c>
      <c r="D42" s="11">
        <v>1270</v>
      </c>
      <c r="E42" s="11">
        <v>142</v>
      </c>
      <c r="F42" s="11">
        <v>145.1</v>
      </c>
      <c r="G42" s="82">
        <f t="shared" si="11"/>
        <v>11.4251968503937</v>
      </c>
      <c r="H42" s="82">
        <f t="shared" si="12"/>
        <v>102.18309859154928</v>
      </c>
    </row>
    <row r="43" spans="1:8" ht="19.5" customHeight="1" thickBot="1" x14ac:dyDescent="0.3">
      <c r="A43" s="44">
        <v>1.08E+16</v>
      </c>
      <c r="B43" s="8" t="s">
        <v>23</v>
      </c>
      <c r="C43" s="9">
        <f>SUM(C44)</f>
        <v>8</v>
      </c>
      <c r="D43" s="9">
        <f t="shared" ref="D43:F43" si="13">SUM(D44)</f>
        <v>8</v>
      </c>
      <c r="E43" s="9">
        <f t="shared" si="13"/>
        <v>5.7</v>
      </c>
      <c r="F43" s="9">
        <f t="shared" si="13"/>
        <v>5.8</v>
      </c>
      <c r="G43" s="83">
        <f>SUM(F43/D43*100)</f>
        <v>72.5</v>
      </c>
      <c r="H43" s="85">
        <f>SUM(F43/E43*100)</f>
        <v>101.75438596491226</v>
      </c>
    </row>
    <row r="44" spans="1:8" ht="90" customHeight="1" thickBot="1" x14ac:dyDescent="0.3">
      <c r="A44" s="45">
        <v>1.08040200100001E+16</v>
      </c>
      <c r="B44" s="10" t="s">
        <v>24</v>
      </c>
      <c r="C44" s="11">
        <v>8</v>
      </c>
      <c r="D44" s="11">
        <v>8</v>
      </c>
      <c r="E44" s="11">
        <v>5.7</v>
      </c>
      <c r="F44" s="11">
        <v>5.8</v>
      </c>
      <c r="G44" s="82">
        <f>SUM(F44/D44*100)</f>
        <v>72.5</v>
      </c>
      <c r="H44" s="84">
        <f>SUM(F44/E44*100)</f>
        <v>101.75438596491226</v>
      </c>
    </row>
    <row r="45" spans="1:8" ht="64.5" customHeight="1" thickBot="1" x14ac:dyDescent="0.3">
      <c r="A45" s="45">
        <v>1.09E+16</v>
      </c>
      <c r="B45" s="10" t="s">
        <v>25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</row>
    <row r="46" spans="1:8" ht="24.75" customHeight="1" thickBot="1" x14ac:dyDescent="0.3">
      <c r="A46" s="45">
        <v>1.09040000000001E+16</v>
      </c>
      <c r="B46" s="10" t="s">
        <v>26</v>
      </c>
      <c r="C46" s="11">
        <f>SUM(C47)</f>
        <v>0</v>
      </c>
      <c r="D46" s="13">
        <f t="shared" ref="D46:F46" si="14">SUM(D47)</f>
        <v>0</v>
      </c>
      <c r="E46" s="13">
        <f t="shared" si="14"/>
        <v>0</v>
      </c>
      <c r="F46" s="13">
        <f t="shared" si="14"/>
        <v>0</v>
      </c>
      <c r="G46" s="11" t="e">
        <f>SUM(F46/D46*100)</f>
        <v>#DIV/0!</v>
      </c>
      <c r="H46" s="11" t="e">
        <f>SUM(F46/E46*100)</f>
        <v>#DIV/0!</v>
      </c>
    </row>
    <row r="47" spans="1:8" ht="51.75" customHeight="1" thickBot="1" x14ac:dyDescent="0.3">
      <c r="A47" s="45">
        <v>1.09040500300001E+16</v>
      </c>
      <c r="B47" s="10" t="s">
        <v>27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</row>
    <row r="48" spans="1:8" ht="23.25" customHeight="1" thickBot="1" x14ac:dyDescent="0.3">
      <c r="A48" s="45"/>
      <c r="B48" s="9" t="s">
        <v>28</v>
      </c>
      <c r="C48" s="11">
        <f>SUM(C49+C52+C54+C56)</f>
        <v>1837.1</v>
      </c>
      <c r="D48" s="109">
        <f t="shared" ref="D48:H48" si="15">SUM(D49+D52+D54+D56)</f>
        <v>1837.1</v>
      </c>
      <c r="E48" s="109">
        <f t="shared" si="15"/>
        <v>1572</v>
      </c>
      <c r="F48" s="109">
        <f t="shared" si="15"/>
        <v>1602.1999999999998</v>
      </c>
      <c r="G48" s="109" t="e">
        <f t="shared" si="15"/>
        <v>#DIV/0!</v>
      </c>
      <c r="H48" s="109" t="e">
        <f t="shared" si="15"/>
        <v>#DIV/0!</v>
      </c>
    </row>
    <row r="49" spans="1:8" ht="64.5" customHeight="1" thickBot="1" x14ac:dyDescent="0.3">
      <c r="A49" s="45">
        <v>1.11E+16</v>
      </c>
      <c r="B49" s="10" t="s">
        <v>29</v>
      </c>
      <c r="C49" s="11">
        <f>SUM(C50+C51)</f>
        <v>390.6</v>
      </c>
      <c r="D49" s="13">
        <f t="shared" ref="D49:F49" si="16">SUM(D50+D51)</f>
        <v>390.6</v>
      </c>
      <c r="E49" s="13">
        <f t="shared" si="16"/>
        <v>352</v>
      </c>
      <c r="F49" s="13">
        <f t="shared" si="16"/>
        <v>354.4</v>
      </c>
      <c r="G49" s="82">
        <f t="shared" ref="G49:G51" si="17">SUM(F49/D49*100)</f>
        <v>90.732206861239106</v>
      </c>
      <c r="H49" s="82">
        <f t="shared" ref="H49:H51" si="18">SUM(F49/E49*100)</f>
        <v>100.68181818181819</v>
      </c>
    </row>
    <row r="50" spans="1:8" ht="116.25" customHeight="1" thickBot="1" x14ac:dyDescent="0.3">
      <c r="A50" s="45">
        <v>1110502510000120</v>
      </c>
      <c r="B50" s="108" t="s">
        <v>249</v>
      </c>
      <c r="C50" s="11">
        <v>213.1</v>
      </c>
      <c r="D50" s="11">
        <v>213.1</v>
      </c>
      <c r="E50" s="11">
        <v>198</v>
      </c>
      <c r="F50" s="11">
        <v>198.3</v>
      </c>
      <c r="G50" s="82">
        <f t="shared" si="17"/>
        <v>93.054903801032381</v>
      </c>
      <c r="H50" s="82">
        <f t="shared" si="18"/>
        <v>100.15151515151514</v>
      </c>
    </row>
    <row r="51" spans="1:8" ht="88.5" customHeight="1" thickBot="1" x14ac:dyDescent="0.3">
      <c r="A51" s="45">
        <v>1.11050351000001E+16</v>
      </c>
      <c r="B51" s="10" t="s">
        <v>30</v>
      </c>
      <c r="C51" s="11">
        <v>177.5</v>
      </c>
      <c r="D51" s="10">
        <v>177.5</v>
      </c>
      <c r="E51" s="11">
        <v>154</v>
      </c>
      <c r="F51" s="11">
        <v>156.1</v>
      </c>
      <c r="G51" s="82">
        <f t="shared" si="17"/>
        <v>87.943661971830977</v>
      </c>
      <c r="H51" s="82">
        <f t="shared" si="18"/>
        <v>101.36363636363637</v>
      </c>
    </row>
    <row r="52" spans="1:8" ht="50.25" customHeight="1" thickBot="1" x14ac:dyDescent="0.3">
      <c r="A52" s="44">
        <v>1.13E+16</v>
      </c>
      <c r="B52" s="8" t="s">
        <v>31</v>
      </c>
      <c r="C52" s="9">
        <f>SUM(C53)</f>
        <v>1436.5</v>
      </c>
      <c r="D52" s="9">
        <f t="shared" ref="D52:F52" si="19">SUM(D53)</f>
        <v>1436.5</v>
      </c>
      <c r="E52" s="9">
        <f t="shared" si="19"/>
        <v>1220</v>
      </c>
      <c r="F52" s="9">
        <f t="shared" si="19"/>
        <v>1247.8</v>
      </c>
      <c r="G52" s="83">
        <f>SUM(F52/D52*100)</f>
        <v>86.863905325443781</v>
      </c>
      <c r="H52" s="83">
        <f>SUM(F52/E52*100)</f>
        <v>102.27868852459017</v>
      </c>
    </row>
    <row r="53" spans="1:8" ht="41.25" customHeight="1" thickBot="1" x14ac:dyDescent="0.3">
      <c r="A53" s="45">
        <v>1.13019951000001E+16</v>
      </c>
      <c r="B53" s="10" t="s">
        <v>32</v>
      </c>
      <c r="C53" s="11">
        <v>1436.5</v>
      </c>
      <c r="D53" s="11">
        <v>1436.5</v>
      </c>
      <c r="E53" s="11">
        <v>1220</v>
      </c>
      <c r="F53" s="11">
        <v>1247.8</v>
      </c>
      <c r="G53" s="82">
        <f>SUM(F53/D53*100)</f>
        <v>86.863905325443781</v>
      </c>
      <c r="H53" s="82">
        <f>SUM(F53/E53*100)</f>
        <v>102.27868852459017</v>
      </c>
    </row>
    <row r="54" spans="1:8" ht="39" customHeight="1" thickBot="1" x14ac:dyDescent="0.3">
      <c r="A54" s="45">
        <v>1.14E+16</v>
      </c>
      <c r="B54" s="10" t="s">
        <v>33</v>
      </c>
      <c r="C54" s="11">
        <f>SUM(C55)</f>
        <v>0</v>
      </c>
      <c r="D54" s="13">
        <f t="shared" ref="D54:F54" si="20">SUM(D55)</f>
        <v>0</v>
      </c>
      <c r="E54" s="13">
        <f t="shared" si="20"/>
        <v>0</v>
      </c>
      <c r="F54" s="13">
        <f t="shared" si="20"/>
        <v>0</v>
      </c>
      <c r="G54" s="82" t="e">
        <f t="shared" ref="G54:G69" si="21">SUM(F54/D54*100)</f>
        <v>#DIV/0!</v>
      </c>
      <c r="H54" s="82" t="e">
        <f t="shared" ref="H54:H69" si="22">SUM(F54/E54*100)</f>
        <v>#DIV/0!</v>
      </c>
    </row>
    <row r="55" spans="1:8" ht="63" customHeight="1" thickBot="1" x14ac:dyDescent="0.3">
      <c r="A55" s="45">
        <v>1.14060131000004E+16</v>
      </c>
      <c r="B55" s="10" t="s">
        <v>34</v>
      </c>
      <c r="C55" s="11">
        <v>0</v>
      </c>
      <c r="D55" s="11">
        <v>0</v>
      </c>
      <c r="E55" s="11">
        <v>0</v>
      </c>
      <c r="F55" s="11">
        <v>0</v>
      </c>
      <c r="G55" s="82" t="e">
        <f t="shared" si="21"/>
        <v>#DIV/0!</v>
      </c>
      <c r="H55" s="82" t="e">
        <f t="shared" si="22"/>
        <v>#DIV/0!</v>
      </c>
    </row>
    <row r="56" spans="1:8" ht="28.5" customHeight="1" thickBot="1" x14ac:dyDescent="0.3">
      <c r="A56" s="45">
        <v>1.16E+16</v>
      </c>
      <c r="B56" s="10" t="s">
        <v>35</v>
      </c>
      <c r="C56" s="11">
        <f>SUM(C57)</f>
        <v>10</v>
      </c>
      <c r="D56" s="13">
        <f t="shared" ref="D56:F56" si="23">SUM(D57)</f>
        <v>10</v>
      </c>
      <c r="E56" s="13">
        <f t="shared" si="23"/>
        <v>0</v>
      </c>
      <c r="F56" s="13">
        <f t="shared" si="23"/>
        <v>0</v>
      </c>
      <c r="G56" s="82">
        <f t="shared" si="21"/>
        <v>0</v>
      </c>
      <c r="H56" s="82" t="e">
        <f t="shared" si="22"/>
        <v>#DIV/0!</v>
      </c>
    </row>
    <row r="57" spans="1:8" ht="50.25" customHeight="1" thickBot="1" x14ac:dyDescent="0.3">
      <c r="A57" s="45">
        <v>1.16900501000001E+16</v>
      </c>
      <c r="B57" s="10" t="s">
        <v>36</v>
      </c>
      <c r="C57" s="11">
        <v>10</v>
      </c>
      <c r="D57" s="11">
        <v>10</v>
      </c>
      <c r="E57" s="11">
        <v>0</v>
      </c>
      <c r="F57" s="11">
        <v>0</v>
      </c>
      <c r="G57" s="82">
        <f t="shared" si="21"/>
        <v>0</v>
      </c>
      <c r="H57" s="82" t="e">
        <f t="shared" si="22"/>
        <v>#DIV/0!</v>
      </c>
    </row>
    <row r="58" spans="1:8" ht="27.75" customHeight="1" thickBot="1" x14ac:dyDescent="0.3">
      <c r="A58" s="45">
        <v>1.17050501000001E+16</v>
      </c>
      <c r="B58" s="10" t="s">
        <v>37</v>
      </c>
      <c r="C58" s="11">
        <v>0</v>
      </c>
      <c r="D58" s="11">
        <v>0</v>
      </c>
      <c r="E58" s="11">
        <v>0</v>
      </c>
      <c r="F58" s="11">
        <v>0</v>
      </c>
      <c r="G58" s="82" t="e">
        <f t="shared" si="21"/>
        <v>#DIV/0!</v>
      </c>
      <c r="H58" s="82" t="e">
        <f t="shared" si="22"/>
        <v>#DIV/0!</v>
      </c>
    </row>
    <row r="59" spans="1:8" ht="33" customHeight="1" thickBot="1" x14ac:dyDescent="0.3">
      <c r="A59" s="45">
        <v>2E+16</v>
      </c>
      <c r="B59" s="9" t="s">
        <v>38</v>
      </c>
      <c r="C59" s="11">
        <f>SUM(C60+C66)</f>
        <v>743.8</v>
      </c>
      <c r="D59" s="13">
        <f>SUM(D60+D66+D65)</f>
        <v>2645.4009999999998</v>
      </c>
      <c r="E59" s="110">
        <f t="shared" ref="E59:F59" si="24">SUM(E60+E66+E65)</f>
        <v>2058.6999999999998</v>
      </c>
      <c r="F59" s="110">
        <f t="shared" si="24"/>
        <v>2058.6999999999998</v>
      </c>
      <c r="G59" s="82">
        <f t="shared" si="21"/>
        <v>77.821850071123436</v>
      </c>
      <c r="H59" s="82">
        <f t="shared" si="22"/>
        <v>100</v>
      </c>
    </row>
    <row r="60" spans="1:8" ht="42.75" customHeight="1" thickBot="1" x14ac:dyDescent="0.3">
      <c r="A60" s="45">
        <v>2.02E+16</v>
      </c>
      <c r="B60" s="10" t="s">
        <v>39</v>
      </c>
      <c r="C60" s="11">
        <f>SUM(C61+C62+C63)</f>
        <v>743.8</v>
      </c>
      <c r="D60" s="13">
        <f>SUM(D61+D62+D63+D64)</f>
        <v>2555.4009999999998</v>
      </c>
      <c r="E60" s="79">
        <f t="shared" ref="E60:F60" si="25">SUM(E61+E62+E63+E64)</f>
        <v>1968.6999999999998</v>
      </c>
      <c r="F60" s="79">
        <f t="shared" si="25"/>
        <v>1968.6999999999998</v>
      </c>
      <c r="G60" s="82">
        <f t="shared" si="21"/>
        <v>77.040746246870839</v>
      </c>
      <c r="H60" s="82">
        <f t="shared" si="22"/>
        <v>100</v>
      </c>
    </row>
    <row r="61" spans="1:8" ht="39" customHeight="1" thickBot="1" x14ac:dyDescent="0.3">
      <c r="A61" s="45">
        <v>2.02150011000001E+16</v>
      </c>
      <c r="B61" s="10" t="s">
        <v>40</v>
      </c>
      <c r="C61" s="11">
        <v>541.79999999999995</v>
      </c>
      <c r="D61" s="11">
        <v>541.79999999999995</v>
      </c>
      <c r="E61" s="11">
        <v>380.9</v>
      </c>
      <c r="F61" s="11">
        <v>380.9</v>
      </c>
      <c r="G61" s="82">
        <f t="shared" si="21"/>
        <v>70.302694721299375</v>
      </c>
      <c r="H61" s="82">
        <f t="shared" si="22"/>
        <v>100</v>
      </c>
    </row>
    <row r="62" spans="1:8" ht="18" customHeight="1" thickBot="1" x14ac:dyDescent="0.3">
      <c r="A62" s="112" t="s">
        <v>268</v>
      </c>
      <c r="B62" s="10" t="s">
        <v>41</v>
      </c>
      <c r="C62" s="11">
        <v>0</v>
      </c>
      <c r="D62" s="11">
        <v>1318.8209999999999</v>
      </c>
      <c r="E62" s="11">
        <v>1199.3</v>
      </c>
      <c r="F62" s="11">
        <v>1199.3</v>
      </c>
      <c r="G62" s="82">
        <f t="shared" si="21"/>
        <v>90.937284134844688</v>
      </c>
      <c r="H62" s="82">
        <f t="shared" si="22"/>
        <v>100</v>
      </c>
    </row>
    <row r="63" spans="1:8" ht="51" customHeight="1" thickBot="1" x14ac:dyDescent="0.3">
      <c r="A63" s="45">
        <v>2.02351181000001E+16</v>
      </c>
      <c r="B63" s="10" t="s">
        <v>42</v>
      </c>
      <c r="C63" s="11">
        <v>202</v>
      </c>
      <c r="D63" s="11">
        <v>220.1</v>
      </c>
      <c r="E63" s="11">
        <v>151.5</v>
      </c>
      <c r="F63" s="11">
        <v>151.5</v>
      </c>
      <c r="G63" s="82">
        <f t="shared" si="21"/>
        <v>68.832348932303503</v>
      </c>
      <c r="H63" s="82">
        <f t="shared" si="22"/>
        <v>100</v>
      </c>
    </row>
    <row r="64" spans="1:8" ht="104.25" customHeight="1" thickBot="1" x14ac:dyDescent="0.3">
      <c r="A64" s="112" t="s">
        <v>267</v>
      </c>
      <c r="B64" s="108" t="s">
        <v>250</v>
      </c>
      <c r="C64" s="79"/>
      <c r="D64" s="192">
        <v>474.68</v>
      </c>
      <c r="E64" s="79">
        <v>237</v>
      </c>
      <c r="F64" s="79">
        <v>237</v>
      </c>
      <c r="G64" s="82">
        <f t="shared" si="21"/>
        <v>49.928372798516897</v>
      </c>
      <c r="H64" s="82">
        <f t="shared" si="22"/>
        <v>100</v>
      </c>
    </row>
    <row r="65" spans="1:8" ht="45" customHeight="1" thickBot="1" x14ac:dyDescent="0.3">
      <c r="A65" s="111" t="s">
        <v>266</v>
      </c>
      <c r="B65" s="113" t="s">
        <v>257</v>
      </c>
      <c r="C65" s="110"/>
      <c r="D65" s="110">
        <v>50</v>
      </c>
      <c r="E65" s="110">
        <v>50</v>
      </c>
      <c r="F65" s="110">
        <v>50</v>
      </c>
      <c r="G65" s="82">
        <f t="shared" si="21"/>
        <v>100</v>
      </c>
      <c r="H65" s="82">
        <f t="shared" si="22"/>
        <v>100</v>
      </c>
    </row>
    <row r="66" spans="1:8" ht="30" customHeight="1" thickBot="1" x14ac:dyDescent="0.3">
      <c r="A66" s="45">
        <v>2.07000000000001E+16</v>
      </c>
      <c r="B66" s="10" t="s">
        <v>43</v>
      </c>
      <c r="C66" s="11">
        <v>0</v>
      </c>
      <c r="D66" s="11">
        <f>D68+D67</f>
        <v>40</v>
      </c>
      <c r="E66" s="131">
        <f t="shared" ref="E66:F66" si="26">E68+E67</f>
        <v>40</v>
      </c>
      <c r="F66" s="131">
        <f t="shared" si="26"/>
        <v>40</v>
      </c>
      <c r="G66" s="82">
        <f>SUM(F66/D66*100)</f>
        <v>100</v>
      </c>
      <c r="H66" s="82">
        <f t="shared" si="22"/>
        <v>100</v>
      </c>
    </row>
    <row r="67" spans="1:8" ht="49.5" customHeight="1" thickBot="1" x14ac:dyDescent="0.3">
      <c r="A67" s="45">
        <v>2.07050201000001E+16</v>
      </c>
      <c r="B67" s="10" t="s">
        <v>274</v>
      </c>
      <c r="C67" s="131"/>
      <c r="D67" s="131">
        <v>40</v>
      </c>
      <c r="E67" s="131">
        <v>40</v>
      </c>
      <c r="F67" s="131">
        <v>40</v>
      </c>
      <c r="G67" s="82">
        <f>SUM(F67/D67*100)</f>
        <v>100</v>
      </c>
      <c r="H67" s="82">
        <f t="shared" si="22"/>
        <v>100</v>
      </c>
    </row>
    <row r="68" spans="1:8" ht="28.5" customHeight="1" thickBot="1" x14ac:dyDescent="0.3">
      <c r="A68" s="45">
        <v>2.07050301000001E+16</v>
      </c>
      <c r="B68" s="10" t="s">
        <v>44</v>
      </c>
      <c r="C68" s="11">
        <v>0</v>
      </c>
      <c r="D68" s="11">
        <v>0</v>
      </c>
      <c r="E68" s="11">
        <v>0</v>
      </c>
      <c r="F68" s="11">
        <v>0</v>
      </c>
      <c r="G68" s="82">
        <v>0</v>
      </c>
      <c r="H68" s="82" t="e">
        <f t="shared" si="22"/>
        <v>#DIV/0!</v>
      </c>
    </row>
    <row r="69" spans="1:8" ht="22.5" customHeight="1" thickBot="1" x14ac:dyDescent="0.3">
      <c r="A69" s="5"/>
      <c r="B69" s="8" t="s">
        <v>45</v>
      </c>
      <c r="C69" s="9">
        <f>SUM(C26+C59)</f>
        <v>13034.5</v>
      </c>
      <c r="D69" s="9">
        <f>SUM(D26+D59)</f>
        <v>14936.101000000001</v>
      </c>
      <c r="E69" s="9">
        <f>SUM(E26+E59)</f>
        <v>9790.7999999999993</v>
      </c>
      <c r="F69" s="83">
        <f>SUM(F26+F59)</f>
        <v>9965.7000000000007</v>
      </c>
      <c r="G69" s="82">
        <f t="shared" si="21"/>
        <v>66.722232261284248</v>
      </c>
      <c r="H69" s="82">
        <f t="shared" si="22"/>
        <v>101.78637087878417</v>
      </c>
    </row>
    <row r="70" spans="1:8" ht="15.75" x14ac:dyDescent="0.25">
      <c r="A70" s="4"/>
    </row>
    <row r="71" spans="1:8" ht="1.5" customHeight="1" x14ac:dyDescent="0.25">
      <c r="A71" s="4"/>
    </row>
    <row r="72" spans="1:8" ht="14.25" hidden="1" customHeight="1" x14ac:dyDescent="0.25">
      <c r="A72" s="4"/>
    </row>
    <row r="73" spans="1:8" ht="15.75" hidden="1" x14ac:dyDescent="0.25">
      <c r="A73" s="1"/>
    </row>
    <row r="74" spans="1:8" ht="1.5" customHeight="1" x14ac:dyDescent="0.25">
      <c r="A74" s="1"/>
    </row>
    <row r="75" spans="1:8" ht="8.25" hidden="1" customHeight="1" x14ac:dyDescent="0.25">
      <c r="A75" s="1"/>
    </row>
    <row r="76" spans="1:8" ht="15.75" hidden="1" x14ac:dyDescent="0.25">
      <c r="A76" s="1"/>
    </row>
    <row r="77" spans="1:8" ht="15.75" hidden="1" x14ac:dyDescent="0.25">
      <c r="A77" s="1"/>
    </row>
    <row r="78" spans="1:8" ht="15.75" x14ac:dyDescent="0.25">
      <c r="A78" s="72" t="s">
        <v>254</v>
      </c>
      <c r="B78" s="42"/>
    </row>
    <row r="79" spans="1:8" ht="15.75" x14ac:dyDescent="0.25">
      <c r="A79" s="72" t="s">
        <v>251</v>
      </c>
      <c r="B79" s="42"/>
    </row>
    <row r="80" spans="1:8" ht="15.75" x14ac:dyDescent="0.25">
      <c r="A80" s="1"/>
    </row>
    <row r="81" spans="1:1" ht="15.75" x14ac:dyDescent="0.25">
      <c r="A81" s="1"/>
    </row>
    <row r="82" spans="1:1" ht="15.75" x14ac:dyDescent="0.25">
      <c r="A82" s="1"/>
    </row>
    <row r="83" spans="1:1" ht="15.75" x14ac:dyDescent="0.25">
      <c r="A83" s="1"/>
    </row>
    <row r="84" spans="1:1" ht="15.75" x14ac:dyDescent="0.25">
      <c r="A84" s="1"/>
    </row>
    <row r="85" spans="1:1" ht="15.75" x14ac:dyDescent="0.25">
      <c r="A85" s="1"/>
    </row>
    <row r="86" spans="1:1" ht="15.75" x14ac:dyDescent="0.25">
      <c r="A86" s="1"/>
    </row>
    <row r="87" spans="1:1" ht="15.75" x14ac:dyDescent="0.25">
      <c r="A87" s="1"/>
    </row>
    <row r="88" spans="1:1" ht="15.75" x14ac:dyDescent="0.25">
      <c r="A88" s="1"/>
    </row>
    <row r="89" spans="1:1" ht="15.75" x14ac:dyDescent="0.25">
      <c r="A89" s="1"/>
    </row>
    <row r="90" spans="1:1" ht="15.75" x14ac:dyDescent="0.25">
      <c r="A90" s="1"/>
    </row>
    <row r="91" spans="1:1" ht="15.75" x14ac:dyDescent="0.25">
      <c r="A91" s="1"/>
    </row>
    <row r="92" spans="1:1" ht="15.75" x14ac:dyDescent="0.25">
      <c r="A92" s="1"/>
    </row>
    <row r="93" spans="1:1" ht="15.75" x14ac:dyDescent="0.25">
      <c r="A93" s="1"/>
    </row>
    <row r="94" spans="1:1" ht="1.5" customHeight="1" x14ac:dyDescent="0.25">
      <c r="A94" s="1"/>
    </row>
    <row r="95" spans="1:1" ht="15.75" hidden="1" x14ac:dyDescent="0.25">
      <c r="A95" s="1"/>
    </row>
    <row r="96" spans="1:1" ht="15.75" hidden="1" x14ac:dyDescent="0.25">
      <c r="A96" s="1"/>
    </row>
    <row r="97" spans="1:8" ht="15.75" hidden="1" x14ac:dyDescent="0.25">
      <c r="A97" s="1"/>
    </row>
    <row r="98" spans="1:8" ht="15.75" hidden="1" x14ac:dyDescent="0.25">
      <c r="A98" s="1"/>
    </row>
    <row r="99" spans="1:8" ht="15.75" hidden="1" x14ac:dyDescent="0.25">
      <c r="A99" s="1"/>
    </row>
    <row r="100" spans="1:8" ht="15.75" hidden="1" x14ac:dyDescent="0.25">
      <c r="A100" s="1"/>
    </row>
    <row r="101" spans="1:8" ht="15.75" hidden="1" x14ac:dyDescent="0.25">
      <c r="A101" s="1"/>
    </row>
    <row r="102" spans="1:8" ht="15.75" hidden="1" x14ac:dyDescent="0.25">
      <c r="A102" s="1"/>
    </row>
    <row r="103" spans="1:8" ht="15.75" hidden="1" x14ac:dyDescent="0.25">
      <c r="A103" s="1"/>
    </row>
    <row r="104" spans="1:8" ht="15.75" hidden="1" x14ac:dyDescent="0.25">
      <c r="A104" s="1"/>
    </row>
    <row r="105" spans="1:8" ht="15.75" hidden="1" x14ac:dyDescent="0.25">
      <c r="A105" s="1"/>
    </row>
    <row r="106" spans="1:8" ht="15.75" hidden="1" x14ac:dyDescent="0.25">
      <c r="A106" s="1"/>
    </row>
    <row r="107" spans="1:8" ht="2.25" customHeight="1" x14ac:dyDescent="0.25">
      <c r="A107" s="14" t="s">
        <v>46</v>
      </c>
    </row>
    <row r="108" spans="1:8" ht="4.5" customHeight="1" x14ac:dyDescent="0.25">
      <c r="A108" s="158"/>
      <c r="B108" s="158"/>
      <c r="C108" s="158"/>
      <c r="D108" s="158"/>
      <c r="E108" s="158"/>
      <c r="F108" s="158"/>
      <c r="G108" s="158"/>
      <c r="H108" s="158"/>
    </row>
    <row r="109" spans="1:8" hidden="1" x14ac:dyDescent="0.25">
      <c r="A109" s="158"/>
      <c r="B109" s="158"/>
      <c r="C109" s="158"/>
      <c r="D109" s="158"/>
      <c r="E109" s="158"/>
      <c r="F109" s="158"/>
      <c r="G109" s="158"/>
      <c r="H109" s="158"/>
    </row>
    <row r="110" spans="1:8" hidden="1" x14ac:dyDescent="0.25">
      <c r="A110" s="158"/>
      <c r="B110" s="158"/>
      <c r="C110" s="158"/>
      <c r="D110" s="158"/>
      <c r="E110" s="158"/>
      <c r="F110" s="158"/>
      <c r="G110" s="158"/>
      <c r="H110" s="158"/>
    </row>
    <row r="111" spans="1:8" hidden="1" x14ac:dyDescent="0.25">
      <c r="A111" s="158"/>
      <c r="B111" s="158"/>
      <c r="C111" s="158"/>
      <c r="D111" s="158"/>
      <c r="E111" s="158"/>
      <c r="F111" s="158"/>
      <c r="G111" s="158"/>
      <c r="H111" s="158"/>
    </row>
    <row r="112" spans="1:8" hidden="1" x14ac:dyDescent="0.25">
      <c r="A112" s="158"/>
      <c r="B112" s="158"/>
      <c r="C112" s="158"/>
      <c r="D112" s="158"/>
      <c r="E112" s="158"/>
      <c r="F112" s="158"/>
      <c r="G112" s="158"/>
      <c r="H112" s="158"/>
    </row>
    <row r="113" spans="1:10" hidden="1" x14ac:dyDescent="0.25">
      <c r="A113" s="158"/>
      <c r="B113" s="158"/>
      <c r="C113" s="158"/>
      <c r="D113" s="158"/>
      <c r="E113" s="158"/>
      <c r="F113" s="158"/>
      <c r="G113" s="158"/>
      <c r="H113" s="158"/>
    </row>
    <row r="114" spans="1:10" hidden="1" x14ac:dyDescent="0.25">
      <c r="A114" s="2"/>
    </row>
    <row r="115" spans="1:10" hidden="1" x14ac:dyDescent="0.25">
      <c r="A115" s="3"/>
    </row>
    <row r="116" spans="1:10" x14ac:dyDescent="0.25">
      <c r="A116" s="3"/>
    </row>
    <row r="117" spans="1:10" ht="15.75" x14ac:dyDescent="0.25">
      <c r="A117" s="159"/>
      <c r="B117" s="159"/>
      <c r="C117" s="159"/>
      <c r="D117" s="159"/>
      <c r="E117" s="159"/>
      <c r="F117" s="159"/>
      <c r="G117" s="159"/>
      <c r="H117" s="159"/>
    </row>
    <row r="118" spans="1:10" ht="15.75" x14ac:dyDescent="0.25">
      <c r="A118" s="159"/>
      <c r="B118" s="159"/>
      <c r="C118" s="159"/>
      <c r="D118" s="159"/>
      <c r="E118" s="159"/>
      <c r="F118" s="159"/>
      <c r="G118" s="159"/>
      <c r="H118" s="159"/>
    </row>
    <row r="119" spans="1:10" ht="15.75" x14ac:dyDescent="0.25">
      <c r="A119" s="159"/>
      <c r="B119" s="159"/>
      <c r="C119" s="159"/>
      <c r="D119" s="159"/>
      <c r="E119" s="159"/>
      <c r="F119" s="159"/>
      <c r="G119" s="159"/>
      <c r="H119" s="159"/>
    </row>
    <row r="120" spans="1:10" ht="15.75" x14ac:dyDescent="0.25">
      <c r="A120" s="159"/>
      <c r="B120" s="159"/>
      <c r="C120" s="159"/>
      <c r="D120" s="159"/>
      <c r="E120" s="159"/>
      <c r="F120" s="159"/>
      <c r="G120" s="159"/>
      <c r="H120" s="159"/>
    </row>
    <row r="121" spans="1:10" ht="15.75" x14ac:dyDescent="0.25">
      <c r="A121" s="159"/>
      <c r="B121" s="159"/>
      <c r="C121" s="159"/>
      <c r="D121" s="159"/>
      <c r="E121" s="159"/>
      <c r="F121" s="159"/>
      <c r="G121" s="159"/>
      <c r="H121" s="159"/>
    </row>
    <row r="122" spans="1:10" ht="15.75" x14ac:dyDescent="0.25">
      <c r="A122" s="4"/>
    </row>
    <row r="123" spans="1:10" ht="15.75" x14ac:dyDescent="0.25">
      <c r="A123" s="4"/>
    </row>
    <row r="124" spans="1:10" ht="51.75" customHeight="1" x14ac:dyDescent="0.25">
      <c r="A124" s="154"/>
      <c r="B124" s="154"/>
      <c r="C124" s="154"/>
      <c r="D124" s="154"/>
      <c r="E124" s="154"/>
      <c r="F124" s="154"/>
      <c r="G124" s="154"/>
      <c r="H124" s="154"/>
      <c r="I124" s="140"/>
      <c r="J124" s="140"/>
    </row>
    <row r="125" spans="1:10" x14ac:dyDescent="0.25">
      <c r="A125" s="154"/>
      <c r="B125" s="154"/>
      <c r="C125" s="154"/>
      <c r="D125" s="154"/>
      <c r="E125" s="154"/>
      <c r="F125" s="154"/>
      <c r="G125" s="154"/>
      <c r="H125" s="154"/>
      <c r="I125" s="140"/>
      <c r="J125" s="140"/>
    </row>
    <row r="126" spans="1:10" x14ac:dyDescent="0.25">
      <c r="A126" s="154"/>
      <c r="B126" s="154"/>
      <c r="C126" s="154"/>
      <c r="D126" s="154"/>
      <c r="E126" s="154"/>
      <c r="F126" s="154"/>
      <c r="G126" s="154"/>
      <c r="H126" s="154"/>
      <c r="I126" s="140"/>
      <c r="J126" s="140"/>
    </row>
    <row r="127" spans="1:10" x14ac:dyDescent="0.25">
      <c r="A127" s="154"/>
      <c r="B127" s="154"/>
      <c r="C127" s="154"/>
      <c r="D127" s="154"/>
      <c r="E127" s="154"/>
      <c r="F127" s="154"/>
      <c r="G127" s="154"/>
      <c r="H127" s="154"/>
      <c r="I127" s="140"/>
      <c r="J127" s="140"/>
    </row>
    <row r="128" spans="1:10" x14ac:dyDescent="0.25">
      <c r="A128" s="154"/>
      <c r="B128" s="154"/>
      <c r="C128" s="154"/>
      <c r="D128" s="154"/>
      <c r="E128" s="154"/>
      <c r="F128" s="154"/>
      <c r="G128" s="50"/>
      <c r="H128" s="50"/>
      <c r="I128" s="140"/>
      <c r="J128" s="140"/>
    </row>
    <row r="129" spans="1:10" x14ac:dyDescent="0.25">
      <c r="A129" s="51"/>
      <c r="B129" s="51"/>
      <c r="C129" s="51"/>
      <c r="D129" s="51"/>
      <c r="E129" s="51"/>
      <c r="F129" s="51"/>
      <c r="G129" s="51"/>
      <c r="H129" s="51"/>
      <c r="I129" s="51"/>
      <c r="J129" s="51"/>
    </row>
    <row r="130" spans="1:10" ht="42" customHeight="1" x14ac:dyDescent="0.25">
      <c r="A130" s="52"/>
      <c r="B130" s="52"/>
      <c r="C130" s="52"/>
      <c r="D130" s="52"/>
      <c r="E130" s="52"/>
      <c r="F130" s="52"/>
      <c r="G130" s="52"/>
      <c r="H130" s="52"/>
      <c r="I130" s="52"/>
      <c r="J130" s="52"/>
    </row>
    <row r="131" spans="1:10" x14ac:dyDescent="0.25">
      <c r="A131" s="52"/>
      <c r="B131" s="52"/>
      <c r="C131" s="53"/>
      <c r="D131" s="52"/>
      <c r="E131" s="52"/>
      <c r="F131" s="52"/>
      <c r="G131" s="52"/>
      <c r="H131" s="52"/>
      <c r="I131" s="52"/>
      <c r="J131" s="52"/>
    </row>
    <row r="132" spans="1:10" x14ac:dyDescent="0.25">
      <c r="A132" s="54"/>
      <c r="B132" s="54"/>
      <c r="C132" s="55"/>
      <c r="D132" s="55"/>
      <c r="E132" s="54"/>
      <c r="F132" s="54"/>
      <c r="G132" s="54"/>
      <c r="H132" s="54"/>
      <c r="I132" s="54"/>
      <c r="J132" s="54"/>
    </row>
    <row r="133" spans="1:10" ht="37.5" customHeight="1" x14ac:dyDescent="0.25">
      <c r="A133" s="54"/>
      <c r="B133" s="54"/>
      <c r="C133" s="55"/>
      <c r="D133" s="55"/>
      <c r="E133" s="55"/>
      <c r="F133" s="54"/>
      <c r="G133" s="54"/>
      <c r="H133" s="54"/>
      <c r="I133" s="54"/>
      <c r="J133" s="54"/>
    </row>
    <row r="134" spans="1:10" x14ac:dyDescent="0.25">
      <c r="A134" s="54"/>
      <c r="B134" s="54"/>
      <c r="C134" s="55"/>
      <c r="D134" s="55"/>
      <c r="E134" s="55"/>
      <c r="F134" s="54"/>
      <c r="G134" s="54"/>
      <c r="H134" s="54"/>
      <c r="I134" s="54"/>
      <c r="J134" s="54"/>
    </row>
    <row r="135" spans="1:10" x14ac:dyDescent="0.25">
      <c r="A135" s="54"/>
      <c r="B135" s="54"/>
      <c r="C135" s="55"/>
      <c r="D135" s="55"/>
      <c r="E135" s="55"/>
      <c r="F135" s="54"/>
      <c r="G135" s="54"/>
      <c r="H135" s="54"/>
      <c r="I135" s="54"/>
      <c r="J135" s="54"/>
    </row>
    <row r="136" spans="1:10" x14ac:dyDescent="0.25">
      <c r="A136" s="54"/>
      <c r="B136" s="54"/>
      <c r="C136" s="55"/>
      <c r="D136" s="55"/>
      <c r="E136" s="55"/>
      <c r="F136" s="56"/>
      <c r="G136" s="54"/>
      <c r="H136" s="54"/>
      <c r="I136" s="54"/>
      <c r="J136" s="54"/>
    </row>
    <row r="137" spans="1:10" x14ac:dyDescent="0.25">
      <c r="A137" s="54"/>
      <c r="B137" s="54"/>
      <c r="C137" s="55"/>
      <c r="D137" s="55"/>
      <c r="E137" s="55"/>
      <c r="F137" s="54"/>
      <c r="G137" s="54"/>
      <c r="H137" s="54"/>
      <c r="I137" s="54"/>
      <c r="J137" s="54"/>
    </row>
    <row r="138" spans="1:10" x14ac:dyDescent="0.25">
      <c r="A138" s="54"/>
      <c r="B138" s="54"/>
      <c r="C138" s="55"/>
      <c r="D138" s="55"/>
      <c r="E138" s="55"/>
      <c r="F138" s="54"/>
      <c r="G138" s="54"/>
      <c r="H138" s="54"/>
      <c r="I138" s="54"/>
      <c r="J138" s="54"/>
    </row>
    <row r="139" spans="1:10" x14ac:dyDescent="0.25">
      <c r="A139" s="54"/>
      <c r="B139" s="54"/>
      <c r="C139" s="55"/>
      <c r="D139" s="55"/>
      <c r="E139" s="55"/>
      <c r="F139" s="54"/>
      <c r="G139" s="54"/>
      <c r="H139" s="54"/>
      <c r="I139" s="54"/>
      <c r="J139" s="54"/>
    </row>
    <row r="140" spans="1:10" x14ac:dyDescent="0.25">
      <c r="A140" s="54"/>
      <c r="B140" s="54"/>
      <c r="C140" s="55"/>
      <c r="D140" s="55"/>
      <c r="E140" s="55"/>
      <c r="F140" s="54"/>
      <c r="G140" s="54"/>
      <c r="H140" s="54"/>
      <c r="I140" s="54"/>
      <c r="J140" s="54"/>
    </row>
    <row r="141" spans="1:10" x14ac:dyDescent="0.25">
      <c r="A141" s="54"/>
      <c r="B141" s="54"/>
      <c r="C141" s="55"/>
      <c r="D141" s="55"/>
      <c r="E141" s="55"/>
      <c r="F141" s="56"/>
      <c r="G141" s="54"/>
      <c r="H141" s="54"/>
      <c r="I141" s="54"/>
      <c r="J141" s="54"/>
    </row>
    <row r="142" spans="1:10" ht="130.5" customHeight="1" x14ac:dyDescent="0.25">
      <c r="A142" s="54"/>
      <c r="B142" s="54"/>
      <c r="C142" s="55"/>
      <c r="D142" s="55"/>
      <c r="E142" s="55"/>
      <c r="F142" s="54"/>
      <c r="G142" s="54"/>
      <c r="H142" s="54"/>
      <c r="I142" s="54"/>
      <c r="J142" s="54"/>
    </row>
    <row r="143" spans="1:10" x14ac:dyDescent="0.25">
      <c r="A143" s="54"/>
      <c r="B143" s="54"/>
      <c r="C143" s="55"/>
      <c r="D143" s="55"/>
      <c r="E143" s="55"/>
      <c r="F143" s="54"/>
      <c r="G143" s="54"/>
      <c r="H143" s="54"/>
      <c r="I143" s="54"/>
      <c r="J143" s="54"/>
    </row>
    <row r="144" spans="1:10" x14ac:dyDescent="0.25">
      <c r="A144" s="54"/>
      <c r="B144" s="54"/>
      <c r="C144" s="55"/>
      <c r="D144" s="55"/>
      <c r="E144" s="55"/>
      <c r="F144" s="54"/>
      <c r="G144" s="54"/>
      <c r="H144" s="54"/>
      <c r="I144" s="54"/>
      <c r="J144" s="54"/>
    </row>
    <row r="145" spans="1:10" x14ac:dyDescent="0.25">
      <c r="A145" s="54"/>
      <c r="B145" s="54"/>
      <c r="C145" s="55"/>
      <c r="D145" s="55"/>
      <c r="E145" s="55"/>
      <c r="F145" s="54"/>
      <c r="G145" s="54"/>
      <c r="H145" s="54"/>
      <c r="I145" s="54"/>
      <c r="J145" s="54"/>
    </row>
    <row r="146" spans="1:10" x14ac:dyDescent="0.25">
      <c r="A146" s="52"/>
      <c r="B146" s="52"/>
      <c r="C146" s="53"/>
      <c r="D146" s="53"/>
      <c r="E146" s="52"/>
      <c r="F146" s="52"/>
      <c r="G146" s="52"/>
      <c r="H146" s="52"/>
      <c r="I146" s="52"/>
      <c r="J146" s="52"/>
    </row>
    <row r="147" spans="1:10" x14ac:dyDescent="0.25">
      <c r="A147" s="54"/>
      <c r="B147" s="54"/>
      <c r="C147" s="55"/>
      <c r="D147" s="55"/>
      <c r="E147" s="55"/>
      <c r="F147" s="54"/>
      <c r="G147" s="54"/>
      <c r="H147" s="54"/>
      <c r="I147" s="54"/>
      <c r="J147" s="54"/>
    </row>
    <row r="148" spans="1:10" x14ac:dyDescent="0.25">
      <c r="A148" s="54"/>
      <c r="B148" s="54"/>
      <c r="C148" s="55"/>
      <c r="D148" s="55"/>
      <c r="E148" s="55"/>
      <c r="F148" s="54"/>
      <c r="G148" s="54"/>
      <c r="H148" s="54"/>
      <c r="I148" s="54"/>
      <c r="J148" s="54"/>
    </row>
    <row r="149" spans="1:10" ht="42" customHeight="1" x14ac:dyDescent="0.25">
      <c r="A149" s="54"/>
      <c r="B149" s="54"/>
      <c r="C149" s="55"/>
      <c r="D149" s="55"/>
      <c r="E149" s="55"/>
      <c r="F149" s="54"/>
      <c r="G149" s="54"/>
      <c r="H149" s="54"/>
      <c r="I149" s="54"/>
      <c r="J149" s="54"/>
    </row>
    <row r="150" spans="1:10" x14ac:dyDescent="0.25">
      <c r="A150" s="52"/>
      <c r="B150" s="52"/>
      <c r="C150" s="53"/>
      <c r="D150" s="53"/>
      <c r="E150" s="52"/>
      <c r="F150" s="52"/>
      <c r="G150" s="52"/>
      <c r="H150" s="52"/>
      <c r="I150" s="52"/>
      <c r="J150" s="52"/>
    </row>
    <row r="151" spans="1:10" ht="63" customHeight="1" x14ac:dyDescent="0.25">
      <c r="A151" s="54"/>
      <c r="B151" s="54"/>
      <c r="C151" s="55"/>
      <c r="D151" s="55"/>
      <c r="E151" s="54"/>
      <c r="F151" s="54"/>
      <c r="G151" s="54"/>
      <c r="H151" s="54"/>
      <c r="I151" s="54"/>
      <c r="J151" s="54"/>
    </row>
    <row r="152" spans="1:10" x14ac:dyDescent="0.25">
      <c r="A152" s="57"/>
      <c r="B152" s="54"/>
      <c r="C152" s="55"/>
      <c r="D152" s="55"/>
      <c r="E152" s="55"/>
      <c r="F152" s="54"/>
      <c r="G152" s="54"/>
      <c r="H152" s="54"/>
      <c r="I152" s="54"/>
      <c r="J152" s="54"/>
    </row>
    <row r="153" spans="1:10" x14ac:dyDescent="0.25">
      <c r="A153" s="54"/>
      <c r="B153" s="54"/>
      <c r="C153" s="55"/>
      <c r="D153" s="55"/>
      <c r="E153" s="55"/>
      <c r="F153" s="54"/>
      <c r="G153" s="54"/>
      <c r="H153" s="54"/>
      <c r="I153" s="54"/>
      <c r="J153" s="54"/>
    </row>
    <row r="154" spans="1:10" x14ac:dyDescent="0.25">
      <c r="A154" s="52"/>
      <c r="B154" s="52"/>
      <c r="C154" s="53"/>
      <c r="D154" s="53"/>
      <c r="E154" s="52"/>
      <c r="F154" s="52"/>
      <c r="G154" s="52"/>
      <c r="H154" s="52"/>
      <c r="I154" s="52"/>
      <c r="J154" s="52"/>
    </row>
    <row r="155" spans="1:10" x14ac:dyDescent="0.25">
      <c r="A155" s="52"/>
      <c r="B155" s="52"/>
      <c r="C155" s="53"/>
      <c r="D155" s="53"/>
      <c r="E155" s="52"/>
      <c r="F155" s="52"/>
      <c r="G155" s="52"/>
      <c r="H155" s="52"/>
      <c r="I155" s="52"/>
      <c r="J155" s="52"/>
    </row>
    <row r="156" spans="1:10" ht="195" customHeight="1" x14ac:dyDescent="0.25">
      <c r="A156" s="57"/>
      <c r="B156" s="52"/>
      <c r="C156" s="55"/>
      <c r="D156" s="55"/>
      <c r="E156" s="55"/>
      <c r="F156" s="54"/>
      <c r="G156" s="54"/>
      <c r="H156" s="54"/>
      <c r="I156" s="54"/>
      <c r="J156" s="54"/>
    </row>
    <row r="157" spans="1:10" x14ac:dyDescent="0.25">
      <c r="A157" s="54"/>
      <c r="B157" s="52"/>
      <c r="C157" s="55"/>
      <c r="D157" s="55"/>
      <c r="E157" s="55"/>
      <c r="F157" s="54"/>
      <c r="G157" s="54"/>
      <c r="H157" s="54"/>
      <c r="I157" s="54"/>
      <c r="J157" s="54"/>
    </row>
    <row r="158" spans="1:10" x14ac:dyDescent="0.25">
      <c r="A158" s="54"/>
      <c r="B158" s="54"/>
      <c r="C158" s="53"/>
      <c r="D158" s="53"/>
      <c r="E158" s="52"/>
      <c r="F158" s="54"/>
      <c r="G158" s="54"/>
      <c r="H158" s="54"/>
      <c r="I158" s="54"/>
      <c r="J158" s="54"/>
    </row>
    <row r="159" spans="1:10" ht="171" customHeight="1" x14ac:dyDescent="0.25">
      <c r="A159" s="54"/>
      <c r="B159" s="54"/>
      <c r="C159" s="55"/>
      <c r="D159" s="55"/>
      <c r="E159" s="55"/>
      <c r="F159" s="54"/>
      <c r="G159" s="54"/>
      <c r="H159" s="54"/>
      <c r="I159" s="54"/>
      <c r="J159" s="54"/>
    </row>
    <row r="160" spans="1:10" x14ac:dyDescent="0.25">
      <c r="A160" s="54"/>
      <c r="B160" s="54"/>
      <c r="C160" s="55"/>
      <c r="D160" s="55"/>
      <c r="E160" s="55"/>
      <c r="F160" s="54"/>
      <c r="G160" s="54"/>
      <c r="H160" s="54"/>
      <c r="I160" s="54"/>
      <c r="J160" s="54"/>
    </row>
    <row r="161" spans="1:10" x14ac:dyDescent="0.25">
      <c r="A161" s="52"/>
      <c r="B161" s="52"/>
      <c r="C161" s="53"/>
      <c r="D161" s="58"/>
      <c r="E161" s="56"/>
      <c r="F161" s="56"/>
      <c r="G161" s="52"/>
      <c r="H161" s="52"/>
      <c r="I161" s="52"/>
      <c r="J161" s="52"/>
    </row>
    <row r="162" spans="1:10" x14ac:dyDescent="0.25">
      <c r="A162" s="52"/>
      <c r="B162" s="52"/>
      <c r="C162" s="53"/>
      <c r="D162" s="53"/>
      <c r="E162" s="56"/>
      <c r="F162" s="56"/>
      <c r="G162" s="52"/>
      <c r="H162" s="52"/>
      <c r="I162" s="52"/>
      <c r="J162" s="52"/>
    </row>
    <row r="163" spans="1:10" x14ac:dyDescent="0.25">
      <c r="A163" s="54"/>
      <c r="B163" s="54"/>
      <c r="C163" s="55"/>
      <c r="D163" s="55"/>
      <c r="E163" s="55"/>
      <c r="F163" s="56"/>
      <c r="G163" s="54"/>
      <c r="H163" s="54"/>
      <c r="I163" s="54"/>
      <c r="J163" s="54"/>
    </row>
    <row r="164" spans="1:10" x14ac:dyDescent="0.25">
      <c r="A164" s="54"/>
      <c r="B164" s="54"/>
      <c r="C164" s="55"/>
      <c r="D164" s="55"/>
      <c r="E164" s="55"/>
      <c r="F164" s="54"/>
      <c r="G164" s="54"/>
      <c r="H164" s="54"/>
      <c r="I164" s="54"/>
      <c r="J164" s="54"/>
    </row>
    <row r="165" spans="1:10" x14ac:dyDescent="0.25">
      <c r="A165" s="54"/>
      <c r="B165" s="54"/>
      <c r="C165" s="55"/>
      <c r="D165" s="55"/>
      <c r="E165" s="55"/>
      <c r="F165" s="56"/>
      <c r="G165" s="54"/>
      <c r="H165" s="54"/>
      <c r="I165" s="54"/>
      <c r="J165" s="54"/>
    </row>
    <row r="166" spans="1:10" x14ac:dyDescent="0.25">
      <c r="A166" s="54"/>
      <c r="B166" s="54"/>
      <c r="C166" s="55"/>
      <c r="D166" s="55"/>
      <c r="E166" s="55"/>
      <c r="F166" s="54"/>
      <c r="G166" s="54"/>
      <c r="H166" s="54"/>
      <c r="I166" s="54"/>
      <c r="J166" s="54"/>
    </row>
    <row r="167" spans="1:10" x14ac:dyDescent="0.25">
      <c r="A167" s="54"/>
      <c r="B167" s="54"/>
      <c r="C167" s="55"/>
      <c r="D167" s="55"/>
      <c r="E167" s="55"/>
      <c r="F167" s="54"/>
      <c r="G167" s="54"/>
      <c r="H167" s="54"/>
      <c r="I167" s="54"/>
      <c r="J167" s="54"/>
    </row>
    <row r="168" spans="1:10" x14ac:dyDescent="0.25">
      <c r="A168" s="52"/>
      <c r="B168" s="52"/>
      <c r="C168" s="53"/>
      <c r="D168" s="58"/>
      <c r="E168" s="56"/>
      <c r="F168" s="56"/>
      <c r="G168" s="52"/>
      <c r="H168" s="52"/>
      <c r="I168" s="52"/>
      <c r="J168" s="52"/>
    </row>
    <row r="169" spans="1:10" x14ac:dyDescent="0.25">
      <c r="A169" s="54"/>
      <c r="B169" s="54"/>
      <c r="C169" s="55"/>
      <c r="D169" s="55"/>
      <c r="E169" s="56"/>
      <c r="F169" s="56"/>
      <c r="G169" s="54"/>
      <c r="H169" s="54"/>
      <c r="I169" s="54"/>
      <c r="J169" s="54"/>
    </row>
    <row r="170" spans="1:10" ht="153" customHeight="1" x14ac:dyDescent="0.25">
      <c r="A170" s="54"/>
      <c r="B170" s="54"/>
      <c r="C170" s="55"/>
      <c r="D170" s="55"/>
      <c r="E170" s="55"/>
      <c r="F170" s="56"/>
      <c r="G170" s="54"/>
      <c r="H170" s="54"/>
      <c r="I170" s="54"/>
      <c r="J170" s="54"/>
    </row>
    <row r="171" spans="1:10" x14ac:dyDescent="0.25">
      <c r="A171" s="59"/>
      <c r="B171" s="54"/>
      <c r="C171" s="55"/>
      <c r="D171" s="55"/>
      <c r="E171" s="55"/>
      <c r="F171" s="54"/>
      <c r="G171" s="54"/>
      <c r="H171" s="54"/>
      <c r="I171" s="54"/>
      <c r="J171" s="54"/>
    </row>
    <row r="172" spans="1:10" ht="24.75" customHeight="1" x14ac:dyDescent="0.25">
      <c r="A172" s="54"/>
      <c r="B172" s="54"/>
      <c r="C172" s="55"/>
      <c r="D172" s="55"/>
      <c r="E172" s="56"/>
      <c r="F172" s="56"/>
      <c r="G172" s="54"/>
      <c r="H172" s="54"/>
      <c r="I172" s="54"/>
      <c r="J172" s="54"/>
    </row>
    <row r="173" spans="1:10" ht="141" customHeight="1" x14ac:dyDescent="0.25">
      <c r="A173" s="54"/>
      <c r="B173" s="54"/>
      <c r="C173" s="55"/>
      <c r="D173" s="55"/>
      <c r="E173" s="55"/>
      <c r="F173" s="56"/>
      <c r="G173" s="54"/>
      <c r="H173" s="54"/>
      <c r="I173" s="54"/>
      <c r="J173" s="54"/>
    </row>
    <row r="174" spans="1:10" x14ac:dyDescent="0.25">
      <c r="A174" s="54"/>
      <c r="B174" s="54"/>
      <c r="C174" s="55"/>
      <c r="D174" s="55"/>
      <c r="E174" s="55"/>
      <c r="F174" s="54"/>
      <c r="G174" s="54"/>
      <c r="H174" s="54"/>
      <c r="I174" s="54"/>
      <c r="J174" s="54"/>
    </row>
    <row r="175" spans="1:10" x14ac:dyDescent="0.25">
      <c r="A175" s="52"/>
      <c r="B175" s="52"/>
      <c r="C175" s="58"/>
      <c r="D175" s="58"/>
      <c r="E175" s="56"/>
      <c r="F175" s="56"/>
      <c r="G175" s="56"/>
      <c r="H175" s="56"/>
      <c r="I175" s="56"/>
      <c r="J175" s="56"/>
    </row>
    <row r="176" spans="1:10" x14ac:dyDescent="0.25">
      <c r="A176" s="60"/>
      <c r="B176" s="52"/>
      <c r="C176" s="53"/>
      <c r="D176" s="53"/>
      <c r="E176" s="52"/>
      <c r="F176" s="52"/>
      <c r="G176" s="52"/>
      <c r="H176" s="52"/>
      <c r="I176" s="52"/>
      <c r="J176" s="52"/>
    </row>
    <row r="177" spans="1:10" ht="20.25" customHeight="1" x14ac:dyDescent="0.25">
      <c r="A177" s="60"/>
      <c r="B177" s="52"/>
      <c r="C177" s="53"/>
      <c r="D177" s="53"/>
      <c r="E177" s="52"/>
      <c r="F177" s="52"/>
      <c r="G177" s="52"/>
      <c r="H177" s="52"/>
      <c r="I177" s="52"/>
      <c r="J177" s="52"/>
    </row>
    <row r="178" spans="1:10" x14ac:dyDescent="0.25">
      <c r="A178" s="54"/>
      <c r="B178" s="54"/>
      <c r="C178" s="55"/>
      <c r="D178" s="55"/>
      <c r="E178" s="55"/>
      <c r="F178" s="54"/>
      <c r="G178" s="54"/>
      <c r="H178" s="54"/>
      <c r="I178" s="54"/>
      <c r="J178" s="54"/>
    </row>
    <row r="179" spans="1:10" x14ac:dyDescent="0.25">
      <c r="A179" s="54"/>
      <c r="B179" s="54"/>
      <c r="C179" s="55"/>
      <c r="D179" s="55"/>
      <c r="E179" s="55"/>
      <c r="F179" s="54"/>
      <c r="G179" s="54"/>
      <c r="H179" s="54"/>
      <c r="I179" s="54"/>
      <c r="J179" s="54"/>
    </row>
    <row r="180" spans="1:10" x14ac:dyDescent="0.25">
      <c r="A180" s="52"/>
      <c r="B180" s="52"/>
      <c r="C180" s="53"/>
      <c r="D180" s="53"/>
      <c r="E180" s="52"/>
      <c r="F180" s="52"/>
      <c r="G180" s="52"/>
      <c r="H180" s="52"/>
      <c r="I180" s="52"/>
      <c r="J180" s="52"/>
    </row>
    <row r="181" spans="1:10" x14ac:dyDescent="0.25">
      <c r="A181" s="54"/>
      <c r="B181" s="54"/>
      <c r="C181" s="55"/>
      <c r="D181" s="55"/>
      <c r="E181" s="55"/>
      <c r="F181" s="54"/>
      <c r="G181" s="54"/>
      <c r="H181" s="54"/>
      <c r="I181" s="54"/>
      <c r="J181" s="54"/>
    </row>
    <row r="182" spans="1:10" x14ac:dyDescent="0.25">
      <c r="A182" s="54"/>
      <c r="B182" s="54"/>
      <c r="C182" s="55"/>
      <c r="D182" s="55"/>
      <c r="E182" s="55"/>
      <c r="F182" s="54"/>
      <c r="G182" s="54"/>
      <c r="H182" s="54"/>
      <c r="I182" s="54"/>
      <c r="J182" s="54"/>
    </row>
    <row r="183" spans="1:10" x14ac:dyDescent="0.25">
      <c r="A183" s="54"/>
      <c r="B183" s="54"/>
      <c r="C183" s="55"/>
      <c r="D183" s="55"/>
      <c r="E183" s="55"/>
      <c r="F183" s="54"/>
      <c r="G183" s="54"/>
      <c r="H183" s="54"/>
      <c r="I183" s="54"/>
      <c r="J183" s="54"/>
    </row>
    <row r="184" spans="1:10" x14ac:dyDescent="0.25">
      <c r="A184" s="52"/>
      <c r="B184" s="52"/>
      <c r="C184" s="53"/>
      <c r="D184" s="53"/>
      <c r="E184" s="52"/>
      <c r="F184" s="52"/>
      <c r="G184" s="52"/>
      <c r="H184" s="52"/>
      <c r="I184" s="52"/>
      <c r="J184" s="52"/>
    </row>
    <row r="185" spans="1:10" ht="295.5" customHeight="1" x14ac:dyDescent="0.25">
      <c r="A185" s="54"/>
      <c r="B185" s="52"/>
      <c r="C185" s="55"/>
      <c r="D185" s="55"/>
      <c r="E185" s="55"/>
      <c r="F185" s="54"/>
      <c r="G185" s="54"/>
      <c r="H185" s="54"/>
      <c r="I185" s="54"/>
      <c r="J185" s="54"/>
    </row>
    <row r="186" spans="1:10" x14ac:dyDescent="0.25">
      <c r="A186" s="61"/>
      <c r="B186" s="54"/>
      <c r="C186" s="55"/>
      <c r="D186" s="55"/>
      <c r="E186" s="55"/>
      <c r="F186" s="54"/>
      <c r="G186" s="54"/>
      <c r="H186" s="54"/>
      <c r="I186" s="54"/>
      <c r="J186" s="54"/>
    </row>
    <row r="187" spans="1:10" x14ac:dyDescent="0.25">
      <c r="A187" s="54"/>
      <c r="B187" s="54"/>
      <c r="C187" s="55"/>
      <c r="D187" s="55"/>
      <c r="E187" s="55"/>
      <c r="F187" s="54"/>
      <c r="G187" s="54"/>
      <c r="H187" s="54"/>
      <c r="I187" s="54"/>
      <c r="J187" s="54"/>
    </row>
    <row r="188" spans="1:10" x14ac:dyDescent="0.25">
      <c r="A188" s="54"/>
      <c r="B188" s="54"/>
      <c r="C188" s="55"/>
      <c r="D188" s="55"/>
      <c r="E188" s="55"/>
      <c r="F188" s="54"/>
      <c r="G188" s="54"/>
      <c r="H188" s="54"/>
      <c r="I188" s="54"/>
      <c r="J188" s="54"/>
    </row>
    <row r="189" spans="1:10" ht="51" customHeight="1" x14ac:dyDescent="0.25">
      <c r="A189" s="52"/>
      <c r="B189" s="52"/>
      <c r="C189" s="53"/>
      <c r="D189" s="53"/>
      <c r="E189" s="52"/>
      <c r="F189" s="52"/>
      <c r="G189" s="52"/>
      <c r="H189" s="52"/>
      <c r="I189" s="52"/>
      <c r="J189" s="52"/>
    </row>
    <row r="190" spans="1:10" x14ac:dyDescent="0.25">
      <c r="A190" s="54"/>
      <c r="B190" s="54"/>
      <c r="C190" s="55"/>
      <c r="D190" s="53"/>
      <c r="E190" s="52"/>
      <c r="F190" s="52"/>
      <c r="G190" s="54"/>
      <c r="H190" s="54"/>
      <c r="I190" s="54"/>
      <c r="J190" s="54"/>
    </row>
    <row r="191" spans="1:10" x14ac:dyDescent="0.25">
      <c r="A191" s="54"/>
      <c r="B191" s="54"/>
      <c r="C191" s="55"/>
      <c r="D191" s="55"/>
      <c r="E191" s="54"/>
      <c r="F191" s="54"/>
      <c r="G191" s="54"/>
      <c r="H191" s="54"/>
      <c r="I191" s="54"/>
      <c r="J191" s="54"/>
    </row>
    <row r="192" spans="1:10" ht="269.25" customHeight="1" x14ac:dyDescent="0.25">
      <c r="A192" s="54"/>
      <c r="B192" s="54"/>
      <c r="C192" s="55"/>
      <c r="D192" s="55"/>
      <c r="E192" s="55"/>
      <c r="F192" s="54"/>
      <c r="G192" s="54"/>
      <c r="H192" s="54"/>
      <c r="I192" s="54"/>
      <c r="J192" s="54"/>
    </row>
    <row r="193" spans="1:10" x14ac:dyDescent="0.25">
      <c r="A193" s="54"/>
      <c r="B193" s="54"/>
      <c r="C193" s="55"/>
      <c r="D193" s="55"/>
      <c r="E193" s="55"/>
      <c r="F193" s="54"/>
      <c r="G193" s="54"/>
      <c r="H193" s="54"/>
      <c r="I193" s="54"/>
      <c r="J193" s="54"/>
    </row>
    <row r="194" spans="1:10" x14ac:dyDescent="0.25">
      <c r="A194" s="54"/>
      <c r="B194" s="54"/>
      <c r="C194" s="55"/>
      <c r="D194" s="55"/>
      <c r="E194" s="55"/>
      <c r="F194" s="54"/>
      <c r="G194" s="54"/>
      <c r="H194" s="54"/>
      <c r="I194" s="54"/>
      <c r="J194" s="54"/>
    </row>
    <row r="195" spans="1:10" x14ac:dyDescent="0.25">
      <c r="A195" s="54"/>
      <c r="B195" s="54"/>
      <c r="C195" s="55"/>
      <c r="D195" s="55"/>
      <c r="E195" s="55"/>
      <c r="F195" s="54"/>
      <c r="G195" s="54"/>
      <c r="H195" s="54"/>
      <c r="I195" s="54"/>
      <c r="J195" s="54"/>
    </row>
    <row r="196" spans="1:10" x14ac:dyDescent="0.25">
      <c r="A196" s="54"/>
      <c r="B196" s="54"/>
      <c r="C196" s="55"/>
      <c r="D196" s="55"/>
      <c r="E196" s="55"/>
      <c r="F196" s="56"/>
      <c r="G196" s="54"/>
      <c r="H196" s="54"/>
      <c r="I196" s="54"/>
      <c r="J196" s="54"/>
    </row>
    <row r="197" spans="1:10" x14ac:dyDescent="0.25">
      <c r="A197" s="59"/>
      <c r="B197" s="54"/>
      <c r="C197" s="55"/>
      <c r="D197" s="55"/>
      <c r="E197" s="55"/>
      <c r="F197" s="54"/>
      <c r="G197" s="54"/>
      <c r="H197" s="54"/>
      <c r="I197" s="54"/>
      <c r="J197" s="54"/>
    </row>
    <row r="198" spans="1:10" ht="170.25" customHeight="1" x14ac:dyDescent="0.25">
      <c r="A198" s="54"/>
      <c r="B198" s="54"/>
      <c r="C198" s="55"/>
      <c r="D198" s="55"/>
      <c r="E198" s="55"/>
      <c r="F198" s="56"/>
      <c r="G198" s="54"/>
      <c r="H198" s="54"/>
      <c r="I198" s="54"/>
      <c r="J198" s="54"/>
    </row>
    <row r="199" spans="1:10" x14ac:dyDescent="0.25">
      <c r="A199" s="54"/>
      <c r="B199" s="54"/>
      <c r="C199" s="55"/>
      <c r="D199" s="55"/>
      <c r="E199" s="55"/>
      <c r="F199" s="54"/>
      <c r="G199" s="54"/>
      <c r="H199" s="54"/>
      <c r="I199" s="54"/>
      <c r="J199" s="54"/>
    </row>
    <row r="200" spans="1:10" x14ac:dyDescent="0.25">
      <c r="A200" s="52"/>
      <c r="B200" s="52"/>
      <c r="C200" s="53"/>
      <c r="D200" s="58"/>
      <c r="E200" s="56"/>
      <c r="F200" s="56"/>
      <c r="G200" s="52"/>
      <c r="H200" s="52"/>
      <c r="I200" s="52"/>
      <c r="J200" s="52"/>
    </row>
    <row r="201" spans="1:10" x14ac:dyDescent="0.25">
      <c r="A201" s="54"/>
      <c r="B201" s="54"/>
      <c r="C201" s="55"/>
      <c r="D201" s="55"/>
      <c r="E201" s="56"/>
      <c r="F201" s="56"/>
      <c r="G201" s="54"/>
      <c r="H201" s="54"/>
      <c r="I201" s="54"/>
      <c r="J201" s="54"/>
    </row>
    <row r="202" spans="1:10" x14ac:dyDescent="0.25">
      <c r="A202" s="54"/>
      <c r="B202" s="54"/>
      <c r="C202" s="55"/>
      <c r="D202" s="55"/>
      <c r="E202" s="55"/>
      <c r="F202" s="56"/>
      <c r="G202" s="54"/>
      <c r="H202" s="54"/>
      <c r="I202" s="54"/>
      <c r="J202" s="54"/>
    </row>
    <row r="203" spans="1:10" x14ac:dyDescent="0.25">
      <c r="A203" s="54"/>
      <c r="B203" s="54"/>
      <c r="C203" s="55"/>
      <c r="D203" s="55"/>
      <c r="E203" s="55"/>
      <c r="F203" s="56"/>
      <c r="G203" s="54"/>
      <c r="H203" s="54"/>
      <c r="I203" s="54"/>
      <c r="J203" s="54"/>
    </row>
    <row r="204" spans="1:10" x14ac:dyDescent="0.25">
      <c r="A204" s="54"/>
      <c r="B204" s="54"/>
      <c r="C204" s="55"/>
      <c r="D204" s="55"/>
      <c r="E204" s="55"/>
      <c r="F204" s="54"/>
      <c r="G204" s="54"/>
      <c r="H204" s="54"/>
      <c r="I204" s="54"/>
      <c r="J204" s="54"/>
    </row>
    <row r="205" spans="1:10" x14ac:dyDescent="0.25">
      <c r="A205" s="54"/>
      <c r="B205" s="54"/>
      <c r="C205" s="55"/>
      <c r="D205" s="55"/>
      <c r="E205" s="55"/>
      <c r="F205" s="54"/>
      <c r="G205" s="54"/>
      <c r="H205" s="54"/>
      <c r="I205" s="54"/>
      <c r="J205" s="54"/>
    </row>
    <row r="206" spans="1:10" x14ac:dyDescent="0.25">
      <c r="A206" s="52"/>
      <c r="B206" s="141"/>
      <c r="C206" s="141"/>
      <c r="D206" s="141"/>
      <c r="E206" s="141"/>
      <c r="F206" s="141"/>
      <c r="G206" s="62"/>
      <c r="H206" s="62"/>
      <c r="I206" s="62"/>
      <c r="J206" s="62"/>
    </row>
    <row r="207" spans="1:10" x14ac:dyDescent="0.25">
      <c r="A207" s="52"/>
      <c r="B207" s="141"/>
      <c r="C207" s="141"/>
      <c r="D207" s="141"/>
      <c r="E207" s="141"/>
      <c r="F207" s="141"/>
      <c r="G207" s="62"/>
      <c r="H207" s="62"/>
      <c r="I207" s="62"/>
      <c r="J207" s="62"/>
    </row>
    <row r="208" spans="1:10" ht="15.75" x14ac:dyDescent="0.25">
      <c r="A208" s="1"/>
    </row>
    <row r="209" spans="1:1" ht="15.75" x14ac:dyDescent="0.25">
      <c r="A209" s="1"/>
    </row>
    <row r="210" spans="1:1" ht="15.75" x14ac:dyDescent="0.25">
      <c r="A210" s="1"/>
    </row>
    <row r="211" spans="1:1" ht="15.75" x14ac:dyDescent="0.25">
      <c r="A211" s="1"/>
    </row>
    <row r="212" spans="1:1" ht="15.75" x14ac:dyDescent="0.25">
      <c r="A212" s="1"/>
    </row>
    <row r="213" spans="1:1" ht="15.75" x14ac:dyDescent="0.25">
      <c r="A213" s="1"/>
    </row>
    <row r="214" spans="1:1" ht="15.75" x14ac:dyDescent="0.25">
      <c r="A214" s="1"/>
    </row>
    <row r="215" spans="1:1" ht="15.75" x14ac:dyDescent="0.25">
      <c r="A215" s="1"/>
    </row>
    <row r="216" spans="1:1" ht="15.75" x14ac:dyDescent="0.25">
      <c r="A216" s="1"/>
    </row>
    <row r="217" spans="1:1" ht="15.75" x14ac:dyDescent="0.25">
      <c r="A217" s="1"/>
    </row>
    <row r="218" spans="1:1" ht="15.75" x14ac:dyDescent="0.25">
      <c r="A218" s="1"/>
    </row>
    <row r="219" spans="1:1" ht="15.75" x14ac:dyDescent="0.25">
      <c r="A219" s="1"/>
    </row>
    <row r="220" spans="1:1" ht="15.75" x14ac:dyDescent="0.25">
      <c r="A220" s="1"/>
    </row>
    <row r="221" spans="1:1" ht="15.75" x14ac:dyDescent="0.25">
      <c r="A221" s="1"/>
    </row>
    <row r="222" spans="1:1" ht="15.75" x14ac:dyDescent="0.25">
      <c r="A222" s="1"/>
    </row>
    <row r="223" spans="1:1" ht="15.75" x14ac:dyDescent="0.25">
      <c r="A223" s="1"/>
    </row>
    <row r="224" spans="1:1" ht="15.75" x14ac:dyDescent="0.25">
      <c r="A224" s="1"/>
    </row>
    <row r="225" spans="1:1" ht="15.75" x14ac:dyDescent="0.25">
      <c r="A225" s="1"/>
    </row>
    <row r="226" spans="1:1" ht="15.75" x14ac:dyDescent="0.25">
      <c r="A226" s="1"/>
    </row>
    <row r="227" spans="1:1" ht="15.75" x14ac:dyDescent="0.25">
      <c r="A227" s="1"/>
    </row>
    <row r="228" spans="1:1" ht="15.75" x14ac:dyDescent="0.25">
      <c r="A228" s="1"/>
    </row>
    <row r="229" spans="1:1" ht="15.75" x14ac:dyDescent="0.25">
      <c r="A229" s="1"/>
    </row>
    <row r="230" spans="1:1" ht="15.75" x14ac:dyDescent="0.25">
      <c r="A230" s="1"/>
    </row>
    <row r="231" spans="1:1" ht="15.75" x14ac:dyDescent="0.25">
      <c r="A231" s="1"/>
    </row>
    <row r="232" spans="1:1" ht="15.75" x14ac:dyDescent="0.25">
      <c r="A232" s="1"/>
    </row>
    <row r="233" spans="1:1" ht="15.75" x14ac:dyDescent="0.25">
      <c r="A233" s="1"/>
    </row>
    <row r="234" spans="1:1" ht="15.75" x14ac:dyDescent="0.25">
      <c r="A234" s="1"/>
    </row>
    <row r="235" spans="1:1" ht="15.75" x14ac:dyDescent="0.25">
      <c r="A235" s="1"/>
    </row>
    <row r="236" spans="1:1" ht="15.75" x14ac:dyDescent="0.25">
      <c r="A236" s="1"/>
    </row>
    <row r="237" spans="1:1" ht="15.75" x14ac:dyDescent="0.25">
      <c r="A237" s="1"/>
    </row>
    <row r="238" spans="1:1" ht="15.75" x14ac:dyDescent="0.25">
      <c r="A238" s="1"/>
    </row>
    <row r="239" spans="1:1" ht="15.75" x14ac:dyDescent="0.25">
      <c r="A239" s="1"/>
    </row>
    <row r="240" spans="1:1" ht="15.75" x14ac:dyDescent="0.25">
      <c r="A240" s="1"/>
    </row>
    <row r="241" spans="1:1" ht="15.75" x14ac:dyDescent="0.25">
      <c r="A241" s="1"/>
    </row>
    <row r="242" spans="1:1" ht="15.75" x14ac:dyDescent="0.25">
      <c r="A242" s="1"/>
    </row>
    <row r="243" spans="1:1" ht="15.75" x14ac:dyDescent="0.25">
      <c r="A243" s="1"/>
    </row>
    <row r="244" spans="1:1" ht="15.75" x14ac:dyDescent="0.25">
      <c r="A244" s="1"/>
    </row>
    <row r="245" spans="1:1" ht="15.75" x14ac:dyDescent="0.25">
      <c r="A245" s="1"/>
    </row>
    <row r="246" spans="1:1" ht="15.75" x14ac:dyDescent="0.25">
      <c r="A246" s="1"/>
    </row>
    <row r="247" spans="1:1" ht="15.75" x14ac:dyDescent="0.25">
      <c r="A247" s="1"/>
    </row>
    <row r="248" spans="1:1" x14ac:dyDescent="0.25">
      <c r="A248" s="24"/>
    </row>
    <row r="249" spans="1:1" ht="15.75" x14ac:dyDescent="0.25">
      <c r="A249" s="1"/>
    </row>
    <row r="250" spans="1:1" ht="15.75" x14ac:dyDescent="0.25">
      <c r="A250" s="1"/>
    </row>
    <row r="251" spans="1:1" ht="15.75" x14ac:dyDescent="0.25">
      <c r="A251" s="1"/>
    </row>
    <row r="252" spans="1:1" ht="15.75" x14ac:dyDescent="0.25">
      <c r="A252" s="1"/>
    </row>
    <row r="253" spans="1:1" ht="15.75" x14ac:dyDescent="0.25">
      <c r="A253" s="1"/>
    </row>
    <row r="254" spans="1:1" x14ac:dyDescent="0.25">
      <c r="A254" s="3"/>
    </row>
    <row r="255" spans="1:1" x14ac:dyDescent="0.25">
      <c r="A255" s="3"/>
    </row>
    <row r="256" spans="1:1" x14ac:dyDescent="0.25">
      <c r="A256" s="3"/>
    </row>
    <row r="257" spans="1:7" ht="15.75" x14ac:dyDescent="0.25">
      <c r="A257" s="4"/>
    </row>
    <row r="258" spans="1:7" ht="15.75" x14ac:dyDescent="0.25">
      <c r="A258" s="4"/>
    </row>
    <row r="259" spans="1:7" ht="15.75" x14ac:dyDescent="0.25">
      <c r="A259" s="4"/>
    </row>
    <row r="260" spans="1:7" ht="15.75" x14ac:dyDescent="0.25">
      <c r="A260" s="4"/>
    </row>
    <row r="261" spans="1:7" x14ac:dyDescent="0.25">
      <c r="A261" s="57"/>
      <c r="B261" s="57"/>
      <c r="C261" s="57"/>
      <c r="D261" s="156"/>
      <c r="E261" s="156"/>
      <c r="F261" s="63"/>
      <c r="G261" s="157"/>
    </row>
    <row r="262" spans="1:7" x14ac:dyDescent="0.25">
      <c r="A262" s="57"/>
      <c r="B262" s="57"/>
      <c r="C262" s="57"/>
      <c r="D262" s="156"/>
      <c r="E262" s="156"/>
      <c r="F262" s="63"/>
      <c r="G262" s="157"/>
    </row>
    <row r="263" spans="1:7" x14ac:dyDescent="0.25">
      <c r="A263" s="57"/>
      <c r="B263" s="57"/>
      <c r="C263" s="57"/>
      <c r="D263" s="156"/>
      <c r="E263" s="156"/>
      <c r="F263" s="64"/>
      <c r="G263" s="157"/>
    </row>
    <row r="264" spans="1:7" x14ac:dyDescent="0.25">
      <c r="A264" s="56"/>
      <c r="B264" s="56"/>
      <c r="C264" s="57"/>
      <c r="D264" s="156"/>
      <c r="E264" s="156"/>
      <c r="F264" s="64"/>
      <c r="G264" s="157"/>
    </row>
    <row r="265" spans="1:7" x14ac:dyDescent="0.25">
      <c r="A265" s="56"/>
      <c r="B265" s="56"/>
      <c r="C265" s="57"/>
      <c r="D265" s="156"/>
      <c r="E265" s="156"/>
      <c r="F265" s="64"/>
      <c r="G265" s="157"/>
    </row>
    <row r="266" spans="1:7" x14ac:dyDescent="0.25">
      <c r="A266" s="56"/>
      <c r="B266" s="56"/>
      <c r="C266" s="57"/>
      <c r="D266" s="156"/>
      <c r="E266" s="156"/>
      <c r="F266" s="64"/>
      <c r="G266" s="157"/>
    </row>
    <row r="267" spans="1:7" x14ac:dyDescent="0.25">
      <c r="A267" s="56"/>
      <c r="B267" s="56"/>
      <c r="C267" s="57"/>
      <c r="D267" s="156"/>
      <c r="E267" s="156"/>
      <c r="F267" s="64"/>
      <c r="G267" s="157"/>
    </row>
    <row r="268" spans="1:7" x14ac:dyDescent="0.25">
      <c r="A268" s="56"/>
      <c r="B268" s="56"/>
      <c r="C268" s="57"/>
      <c r="D268" s="156"/>
      <c r="E268" s="156"/>
      <c r="F268" s="64"/>
      <c r="G268" s="157"/>
    </row>
    <row r="269" spans="1:7" x14ac:dyDescent="0.25">
      <c r="A269" s="56"/>
      <c r="B269" s="56"/>
      <c r="C269" s="57"/>
      <c r="D269" s="156"/>
      <c r="E269" s="156"/>
      <c r="F269" s="64"/>
      <c r="G269" s="157"/>
    </row>
    <row r="270" spans="1:7" x14ac:dyDescent="0.25">
      <c r="A270" s="56"/>
      <c r="B270" s="56"/>
      <c r="C270" s="61"/>
      <c r="D270" s="63"/>
      <c r="E270" s="63"/>
      <c r="F270" s="64"/>
      <c r="G270" s="157"/>
    </row>
    <row r="271" spans="1:7" x14ac:dyDescent="0.25">
      <c r="A271" s="65"/>
      <c r="B271" s="66"/>
      <c r="C271" s="66"/>
      <c r="D271" s="65"/>
      <c r="E271" s="65"/>
      <c r="F271" s="65"/>
      <c r="G271" s="65"/>
    </row>
    <row r="272" spans="1:7" x14ac:dyDescent="0.25">
      <c r="A272" s="61"/>
      <c r="B272" s="61"/>
      <c r="C272" s="61"/>
      <c r="D272" s="57"/>
      <c r="E272" s="57"/>
      <c r="F272" s="57"/>
      <c r="G272" s="57"/>
    </row>
    <row r="273" spans="1:7" ht="152.25" customHeight="1" x14ac:dyDescent="0.25">
      <c r="A273" s="155"/>
      <c r="B273" s="155"/>
      <c r="C273" s="155"/>
      <c r="D273" s="156"/>
      <c r="E273" s="156"/>
      <c r="F273" s="156"/>
      <c r="G273" s="156"/>
    </row>
    <row r="274" spans="1:7" x14ac:dyDescent="0.25">
      <c r="A274" s="155"/>
      <c r="B274" s="155"/>
      <c r="C274" s="155"/>
      <c r="D274" s="156"/>
      <c r="E274" s="156"/>
      <c r="F274" s="156"/>
      <c r="G274" s="156"/>
    </row>
    <row r="275" spans="1:7" x14ac:dyDescent="0.25">
      <c r="A275" s="61"/>
      <c r="B275" s="61"/>
      <c r="C275" s="61"/>
      <c r="D275" s="57"/>
      <c r="E275" s="57"/>
      <c r="F275" s="57"/>
      <c r="G275" s="57"/>
    </row>
    <row r="276" spans="1:7" x14ac:dyDescent="0.25">
      <c r="A276" s="65"/>
      <c r="B276" s="66"/>
      <c r="C276" s="61"/>
      <c r="D276" s="65"/>
      <c r="E276" s="65"/>
      <c r="F276" s="65"/>
      <c r="G276" s="65"/>
    </row>
    <row r="277" spans="1:7" x14ac:dyDescent="0.25">
      <c r="A277" s="61"/>
      <c r="B277" s="61"/>
      <c r="C277" s="61"/>
      <c r="D277" s="57"/>
      <c r="E277" s="57"/>
      <c r="F277" s="57"/>
      <c r="G277" s="57"/>
    </row>
    <row r="278" spans="1:7" x14ac:dyDescent="0.25">
      <c r="A278" s="65"/>
      <c r="B278" s="66"/>
      <c r="C278" s="61"/>
      <c r="D278" s="65"/>
      <c r="E278" s="65"/>
      <c r="F278" s="65"/>
      <c r="G278" s="65"/>
    </row>
    <row r="279" spans="1:7" x14ac:dyDescent="0.25">
      <c r="A279" s="61"/>
      <c r="B279" s="61"/>
      <c r="C279" s="61"/>
      <c r="D279" s="57"/>
      <c r="E279" s="57"/>
      <c r="F279" s="57"/>
      <c r="G279" s="57"/>
    </row>
    <row r="280" spans="1:7" x14ac:dyDescent="0.25">
      <c r="A280" s="65"/>
      <c r="B280" s="66"/>
      <c r="C280" s="61"/>
      <c r="D280" s="65"/>
      <c r="E280" s="65"/>
      <c r="F280" s="65"/>
      <c r="G280" s="65"/>
    </row>
    <row r="281" spans="1:7" x14ac:dyDescent="0.25">
      <c r="A281" s="61"/>
      <c r="B281" s="61"/>
      <c r="C281" s="61"/>
      <c r="D281" s="57"/>
      <c r="E281" s="57"/>
      <c r="F281" s="57"/>
      <c r="G281" s="57"/>
    </row>
    <row r="282" spans="1:7" x14ac:dyDescent="0.25">
      <c r="A282" s="61"/>
      <c r="B282" s="61"/>
      <c r="C282" s="61"/>
      <c r="D282" s="57"/>
      <c r="E282" s="57"/>
      <c r="F282" s="57"/>
      <c r="G282" s="57"/>
    </row>
    <row r="283" spans="1:7" x14ac:dyDescent="0.25">
      <c r="A283" s="65"/>
      <c r="B283" s="66"/>
      <c r="C283" s="61"/>
      <c r="D283" s="65"/>
      <c r="E283" s="65"/>
      <c r="F283" s="65"/>
      <c r="G283" s="65"/>
    </row>
    <row r="284" spans="1:7" x14ac:dyDescent="0.25">
      <c r="A284" s="61"/>
      <c r="B284" s="61"/>
      <c r="C284" s="61"/>
      <c r="D284" s="57"/>
      <c r="E284" s="57"/>
      <c r="F284" s="57"/>
      <c r="G284" s="57"/>
    </row>
    <row r="285" spans="1:7" x14ac:dyDescent="0.25">
      <c r="A285" s="61"/>
      <c r="B285" s="61"/>
      <c r="C285" s="61"/>
      <c r="D285" s="57"/>
      <c r="E285" s="57"/>
      <c r="F285" s="57"/>
      <c r="G285" s="57"/>
    </row>
    <row r="286" spans="1:7" x14ac:dyDescent="0.25">
      <c r="A286" s="61"/>
      <c r="B286" s="61"/>
      <c r="C286" s="61"/>
      <c r="D286" s="57"/>
      <c r="E286" s="57"/>
      <c r="F286" s="57"/>
      <c r="G286" s="57"/>
    </row>
    <row r="287" spans="1:7" x14ac:dyDescent="0.25">
      <c r="A287" s="65"/>
      <c r="B287" s="66"/>
      <c r="C287" s="61"/>
      <c r="D287" s="65"/>
      <c r="E287" s="65"/>
      <c r="F287" s="65"/>
      <c r="G287" s="65"/>
    </row>
    <row r="288" spans="1:7" x14ac:dyDescent="0.25">
      <c r="A288" s="61"/>
      <c r="B288" s="61"/>
      <c r="C288" s="61"/>
      <c r="D288" s="57"/>
      <c r="E288" s="57"/>
      <c r="F288" s="57"/>
      <c r="G288" s="57"/>
    </row>
    <row r="289" spans="1:7" x14ac:dyDescent="0.25">
      <c r="A289" s="65"/>
      <c r="B289" s="66"/>
      <c r="C289" s="61"/>
      <c r="D289" s="65"/>
      <c r="E289" s="65"/>
      <c r="F289" s="65"/>
      <c r="G289" s="65"/>
    </row>
    <row r="290" spans="1:7" x14ac:dyDescent="0.25">
      <c r="A290" s="61"/>
      <c r="B290" s="61"/>
      <c r="C290" s="61"/>
      <c r="D290" s="57"/>
      <c r="E290" s="57"/>
      <c r="F290" s="57"/>
      <c r="G290" s="57"/>
    </row>
    <row r="291" spans="1:7" x14ac:dyDescent="0.25">
      <c r="A291" s="61"/>
      <c r="B291" s="61"/>
      <c r="C291" s="61"/>
      <c r="D291" s="57"/>
      <c r="E291" s="57"/>
      <c r="F291" s="57"/>
      <c r="G291" s="57"/>
    </row>
    <row r="292" spans="1:7" x14ac:dyDescent="0.25">
      <c r="A292" s="65"/>
      <c r="B292" s="66"/>
      <c r="C292" s="61"/>
      <c r="D292" s="65"/>
      <c r="E292" s="65"/>
      <c r="F292" s="65"/>
      <c r="G292" s="65"/>
    </row>
    <row r="293" spans="1:7" x14ac:dyDescent="0.25">
      <c r="A293" s="61"/>
      <c r="B293" s="61"/>
      <c r="C293" s="61"/>
      <c r="D293" s="57"/>
      <c r="E293" s="57"/>
      <c r="F293" s="57"/>
      <c r="G293" s="57"/>
    </row>
    <row r="294" spans="1:7" x14ac:dyDescent="0.25">
      <c r="A294" s="65"/>
      <c r="B294" s="66"/>
      <c r="C294" s="66"/>
      <c r="D294" s="65"/>
      <c r="E294" s="65"/>
      <c r="F294" s="65"/>
      <c r="G294" s="65"/>
    </row>
    <row r="295" spans="1:7" ht="15.75" x14ac:dyDescent="0.25">
      <c r="A295" s="25"/>
    </row>
    <row r="296" spans="1:7" ht="15.75" x14ac:dyDescent="0.25">
      <c r="A296" s="1"/>
    </row>
    <row r="297" spans="1:7" ht="15.75" x14ac:dyDescent="0.25">
      <c r="A297" s="1"/>
    </row>
    <row r="298" spans="1:7" ht="15.75" x14ac:dyDescent="0.25">
      <c r="A298" s="1"/>
    </row>
    <row r="299" spans="1:7" ht="15.75" x14ac:dyDescent="0.25">
      <c r="A299" s="1"/>
    </row>
    <row r="300" spans="1:7" x14ac:dyDescent="0.25">
      <c r="A300" s="24"/>
    </row>
    <row r="301" spans="1:7" x14ac:dyDescent="0.25">
      <c r="A301" s="26"/>
    </row>
    <row r="302" spans="1:7" x14ac:dyDescent="0.25">
      <c r="A302" s="26"/>
    </row>
    <row r="303" spans="1:7" x14ac:dyDescent="0.25">
      <c r="A303" s="26"/>
    </row>
    <row r="304" spans="1:7" ht="15.75" x14ac:dyDescent="0.25">
      <c r="A304" s="67"/>
      <c r="B304" s="67"/>
      <c r="C304" s="67"/>
      <c r="D304" s="67"/>
    </row>
    <row r="305" spans="1:4" ht="15.75" x14ac:dyDescent="0.25">
      <c r="A305" s="62"/>
      <c r="B305" s="68"/>
      <c r="C305" s="68"/>
      <c r="D305" s="68"/>
    </row>
    <row r="306" spans="1:4" ht="15.75" x14ac:dyDescent="0.25">
      <c r="A306" s="69"/>
      <c r="B306" s="67"/>
      <c r="C306" s="67"/>
      <c r="D306" s="67"/>
    </row>
    <row r="307" spans="1:4" ht="15.75" x14ac:dyDescent="0.25">
      <c r="A307" s="69"/>
      <c r="B307" s="67"/>
      <c r="C307" s="67"/>
      <c r="D307" s="67"/>
    </row>
    <row r="308" spans="1:4" ht="15.75" x14ac:dyDescent="0.25">
      <c r="A308" s="62"/>
      <c r="B308" s="68"/>
      <c r="C308" s="68"/>
      <c r="D308" s="68"/>
    </row>
    <row r="309" spans="1:4" ht="15.75" x14ac:dyDescent="0.25">
      <c r="A309" s="70"/>
      <c r="B309" s="68"/>
      <c r="C309" s="68"/>
      <c r="D309" s="68"/>
    </row>
    <row r="310" spans="1:4" ht="15.75" x14ac:dyDescent="0.25">
      <c r="A310" s="69"/>
      <c r="B310" s="67"/>
      <c r="C310" s="67"/>
      <c r="D310" s="67"/>
    </row>
    <row r="311" spans="1:4" ht="15.75" x14ac:dyDescent="0.25">
      <c r="A311" s="70"/>
      <c r="B311" s="68"/>
      <c r="C311" s="68"/>
      <c r="D311" s="68"/>
    </row>
    <row r="312" spans="1:4" ht="15.75" x14ac:dyDescent="0.25">
      <c r="A312" s="69"/>
      <c r="B312" s="67"/>
      <c r="C312" s="67"/>
      <c r="D312" s="67"/>
    </row>
    <row r="313" spans="1:4" ht="15.75" x14ac:dyDescent="0.25">
      <c r="A313" s="70"/>
      <c r="B313" s="68"/>
      <c r="C313" s="68"/>
      <c r="D313" s="68"/>
    </row>
    <row r="314" spans="1:4" ht="15.75" x14ac:dyDescent="0.25">
      <c r="A314" s="70"/>
      <c r="B314" s="68"/>
      <c r="C314" s="68"/>
      <c r="D314" s="68"/>
    </row>
    <row r="315" spans="1:4" ht="15.75" x14ac:dyDescent="0.25">
      <c r="A315" s="70"/>
      <c r="B315" s="68"/>
      <c r="C315" s="68"/>
      <c r="D315" s="68"/>
    </row>
    <row r="316" spans="1:4" ht="15.75" x14ac:dyDescent="0.25">
      <c r="A316" s="69"/>
      <c r="B316" s="67"/>
      <c r="C316" s="67"/>
      <c r="D316" s="67"/>
    </row>
    <row r="317" spans="1:4" ht="15.75" x14ac:dyDescent="0.25">
      <c r="A317" s="70"/>
      <c r="B317" s="68"/>
      <c r="C317" s="68"/>
      <c r="D317" s="68"/>
    </row>
    <row r="318" spans="1:4" ht="15.75" x14ac:dyDescent="0.25">
      <c r="A318" s="69"/>
      <c r="B318" s="67"/>
      <c r="C318" s="67"/>
      <c r="D318" s="67"/>
    </row>
    <row r="319" spans="1:4" ht="15.75" x14ac:dyDescent="0.25">
      <c r="A319" s="70"/>
      <c r="B319" s="68"/>
      <c r="C319" s="68"/>
      <c r="D319" s="68"/>
    </row>
    <row r="320" spans="1:4" ht="15.75" x14ac:dyDescent="0.25">
      <c r="A320" s="70"/>
      <c r="B320" s="68"/>
      <c r="C320" s="68"/>
      <c r="D320" s="68"/>
    </row>
    <row r="321" spans="1:4" ht="15.75" x14ac:dyDescent="0.25">
      <c r="A321" s="70"/>
      <c r="B321" s="68"/>
      <c r="C321" s="68"/>
      <c r="D321" s="68"/>
    </row>
    <row r="322" spans="1:4" ht="15.75" x14ac:dyDescent="0.25">
      <c r="A322" s="69"/>
      <c r="B322" s="67"/>
      <c r="C322" s="67"/>
      <c r="D322" s="67"/>
    </row>
    <row r="323" spans="1:4" ht="15.75" x14ac:dyDescent="0.25">
      <c r="A323" s="69"/>
      <c r="B323" s="67"/>
      <c r="C323" s="67"/>
      <c r="D323" s="67"/>
    </row>
    <row r="324" spans="1:4" ht="15.75" x14ac:dyDescent="0.25">
      <c r="A324" s="69"/>
      <c r="B324" s="67"/>
      <c r="C324" s="67"/>
      <c r="D324" s="67"/>
    </row>
    <row r="325" spans="1:4" ht="15.75" x14ac:dyDescent="0.25">
      <c r="A325" s="33"/>
    </row>
    <row r="326" spans="1:4" ht="15.75" x14ac:dyDescent="0.25">
      <c r="A326" s="33"/>
    </row>
    <row r="327" spans="1:4" ht="15.75" x14ac:dyDescent="0.25">
      <c r="A327" s="33"/>
    </row>
    <row r="328" spans="1:4" ht="15.75" x14ac:dyDescent="0.25">
      <c r="A328" s="33"/>
    </row>
    <row r="329" spans="1:4" ht="15.75" x14ac:dyDescent="0.25">
      <c r="A329" s="33"/>
    </row>
    <row r="330" spans="1:4" ht="15.75" x14ac:dyDescent="0.25">
      <c r="A330" s="35"/>
    </row>
    <row r="331" spans="1:4" ht="15.75" x14ac:dyDescent="0.25">
      <c r="A331" s="35"/>
    </row>
    <row r="332" spans="1:4" ht="15.75" x14ac:dyDescent="0.25">
      <c r="A332" s="34"/>
    </row>
    <row r="333" spans="1:4" ht="15.75" x14ac:dyDescent="0.25">
      <c r="A333" s="34"/>
    </row>
    <row r="334" spans="1:4" ht="15.75" x14ac:dyDescent="0.25">
      <c r="A334" s="35"/>
    </row>
    <row r="335" spans="1:4" ht="15.75" x14ac:dyDescent="0.25">
      <c r="A335" s="35"/>
    </row>
    <row r="336" spans="1:4" ht="15.75" x14ac:dyDescent="0.25">
      <c r="A336" s="35"/>
    </row>
    <row r="337" spans="1:1" ht="15.75" x14ac:dyDescent="0.25">
      <c r="A337" s="35"/>
    </row>
    <row r="338" spans="1:1" ht="15.75" x14ac:dyDescent="0.25">
      <c r="A338" s="35"/>
    </row>
    <row r="339" spans="1:1" ht="15.75" x14ac:dyDescent="0.25">
      <c r="A339" s="35"/>
    </row>
    <row r="340" spans="1:1" ht="15.75" x14ac:dyDescent="0.25">
      <c r="A340" s="35"/>
    </row>
    <row r="341" spans="1:1" x14ac:dyDescent="0.25">
      <c r="A341" s="36" t="s">
        <v>120</v>
      </c>
    </row>
    <row r="342" spans="1:1" x14ac:dyDescent="0.25">
      <c r="A342" s="15"/>
    </row>
    <row r="343" spans="1:1" ht="15.75" x14ac:dyDescent="0.25">
      <c r="A343" s="1"/>
    </row>
    <row r="344" spans="1:1" ht="15.75" x14ac:dyDescent="0.25">
      <c r="A344" s="1"/>
    </row>
    <row r="345" spans="1:1" ht="15.75" x14ac:dyDescent="0.25">
      <c r="A345" s="1"/>
    </row>
    <row r="346" spans="1:1" ht="15.75" x14ac:dyDescent="0.25">
      <c r="A346" s="1"/>
    </row>
    <row r="347" spans="1:1" ht="15.75" x14ac:dyDescent="0.25">
      <c r="A347" s="1"/>
    </row>
    <row r="348" spans="1:1" x14ac:dyDescent="0.25">
      <c r="A348" s="37"/>
    </row>
    <row r="349" spans="1:1" ht="15.75" x14ac:dyDescent="0.25">
      <c r="A349" s="1"/>
    </row>
    <row r="350" spans="1:1" ht="15.75" x14ac:dyDescent="0.25">
      <c r="A350" s="4"/>
    </row>
    <row r="351" spans="1:1" ht="15.75" x14ac:dyDescent="0.25">
      <c r="A351" s="4"/>
    </row>
    <row r="352" spans="1:1" ht="15.75" x14ac:dyDescent="0.25">
      <c r="A352" s="4"/>
    </row>
    <row r="353" spans="1:5" x14ac:dyDescent="0.25">
      <c r="A353" s="54"/>
      <c r="B353" s="154"/>
      <c r="C353" s="154"/>
      <c r="D353" s="154"/>
      <c r="E353" s="154"/>
    </row>
    <row r="354" spans="1:5" x14ac:dyDescent="0.25">
      <c r="A354" s="54"/>
      <c r="B354" s="154"/>
      <c r="C354" s="54"/>
      <c r="D354" s="54"/>
      <c r="E354" s="154"/>
    </row>
    <row r="355" spans="1:5" x14ac:dyDescent="0.25">
      <c r="A355" s="54"/>
      <c r="B355" s="59"/>
      <c r="C355" s="54"/>
      <c r="D355" s="54"/>
      <c r="E355" s="71"/>
    </row>
    <row r="356" spans="1:5" x14ac:dyDescent="0.25">
      <c r="A356" s="54"/>
      <c r="B356" s="59"/>
      <c r="C356" s="54"/>
      <c r="D356" s="54"/>
      <c r="E356" s="54"/>
    </row>
    <row r="357" spans="1:5" x14ac:dyDescent="0.25">
      <c r="A357" s="54"/>
      <c r="B357" s="59"/>
      <c r="C357" s="54"/>
      <c r="D357" s="54"/>
      <c r="E357" s="54"/>
    </row>
    <row r="358" spans="1:5" x14ac:dyDescent="0.25">
      <c r="A358" s="54"/>
      <c r="B358" s="59"/>
      <c r="C358" s="54"/>
      <c r="D358" s="54"/>
      <c r="E358" s="54"/>
    </row>
    <row r="359" spans="1:5" x14ac:dyDescent="0.25">
      <c r="A359" s="54"/>
      <c r="B359" s="59"/>
      <c r="C359" s="54"/>
      <c r="D359" s="54"/>
      <c r="E359" s="54"/>
    </row>
    <row r="360" spans="1:5" x14ac:dyDescent="0.25">
      <c r="A360" s="54"/>
      <c r="B360" s="59"/>
      <c r="C360" s="54"/>
      <c r="D360" s="54"/>
      <c r="E360" s="54"/>
    </row>
    <row r="361" spans="1:5" x14ac:dyDescent="0.25">
      <c r="A361" s="54"/>
      <c r="B361" s="59"/>
      <c r="C361" s="54"/>
      <c r="D361" s="54"/>
      <c r="E361" s="71"/>
    </row>
    <row r="362" spans="1:5" x14ac:dyDescent="0.25">
      <c r="A362" s="54"/>
      <c r="B362" s="59"/>
      <c r="C362" s="54"/>
      <c r="D362" s="54"/>
      <c r="E362" s="54"/>
    </row>
    <row r="363" spans="1:5" x14ac:dyDescent="0.25">
      <c r="A363" s="54"/>
      <c r="B363" s="59"/>
      <c r="C363" s="54"/>
      <c r="D363" s="54"/>
      <c r="E363" s="54"/>
    </row>
    <row r="364" spans="1:5" x14ac:dyDescent="0.25">
      <c r="A364" s="54"/>
      <c r="B364" s="59"/>
      <c r="C364" s="54"/>
      <c r="D364" s="54"/>
      <c r="E364" s="54"/>
    </row>
    <row r="365" spans="1:5" x14ac:dyDescent="0.25">
      <c r="A365" s="54"/>
      <c r="B365" s="59"/>
      <c r="C365" s="54"/>
      <c r="D365" s="54"/>
      <c r="E365" s="54"/>
    </row>
    <row r="366" spans="1:5" ht="15.75" x14ac:dyDescent="0.25">
      <c r="A366" s="1"/>
    </row>
    <row r="367" spans="1:5" ht="15.75" x14ac:dyDescent="0.25">
      <c r="A367" s="1"/>
    </row>
    <row r="368" spans="1:5" ht="15.75" x14ac:dyDescent="0.25">
      <c r="A368" s="1"/>
    </row>
    <row r="369" spans="1:1" ht="15.75" x14ac:dyDescent="0.25">
      <c r="A369" s="1"/>
    </row>
    <row r="370" spans="1:1" ht="15.75" x14ac:dyDescent="0.25">
      <c r="A370" s="1"/>
    </row>
    <row r="371" spans="1:1" ht="15.75" x14ac:dyDescent="0.25">
      <c r="A371" s="1"/>
    </row>
    <row r="372" spans="1:1" ht="15.75" x14ac:dyDescent="0.25">
      <c r="A372" s="1"/>
    </row>
  </sheetData>
  <mergeCells count="53">
    <mergeCell ref="B124:B128"/>
    <mergeCell ref="A108:H108"/>
    <mergeCell ref="A109:H109"/>
    <mergeCell ref="A110:H110"/>
    <mergeCell ref="A111:H111"/>
    <mergeCell ref="A112:H112"/>
    <mergeCell ref="A113:H113"/>
    <mergeCell ref="A117:H117"/>
    <mergeCell ref="A118:H118"/>
    <mergeCell ref="A119:H119"/>
    <mergeCell ref="A120:H120"/>
    <mergeCell ref="A121:H121"/>
    <mergeCell ref="A6:I6"/>
    <mergeCell ref="A1:I1"/>
    <mergeCell ref="A10:I10"/>
    <mergeCell ref="A11:I11"/>
    <mergeCell ref="A12:I12"/>
    <mergeCell ref="A2:I2"/>
    <mergeCell ref="A3:I3"/>
    <mergeCell ref="A4:I4"/>
    <mergeCell ref="A5:I5"/>
    <mergeCell ref="B206:B207"/>
    <mergeCell ref="C206:C207"/>
    <mergeCell ref="D206:D207"/>
    <mergeCell ref="E206:E207"/>
    <mergeCell ref="D261:E269"/>
    <mergeCell ref="B353:B354"/>
    <mergeCell ref="C353:D353"/>
    <mergeCell ref="E353:E354"/>
    <mergeCell ref="G261:G270"/>
    <mergeCell ref="F273:F274"/>
    <mergeCell ref="G273:G274"/>
    <mergeCell ref="A273:A274"/>
    <mergeCell ref="B273:B274"/>
    <mergeCell ref="C273:C274"/>
    <mergeCell ref="D273:D274"/>
    <mergeCell ref="E273:E274"/>
    <mergeCell ref="J124:J128"/>
    <mergeCell ref="F206:F207"/>
    <mergeCell ref="I124:I128"/>
    <mergeCell ref="A14:A25"/>
    <mergeCell ref="B14:B25"/>
    <mergeCell ref="C14:D24"/>
    <mergeCell ref="G14:G25"/>
    <mergeCell ref="A124:A128"/>
    <mergeCell ref="C124:C128"/>
    <mergeCell ref="D124:D128"/>
    <mergeCell ref="E124:E128"/>
    <mergeCell ref="F124:F128"/>
    <mergeCell ref="G124:H127"/>
    <mergeCell ref="E14:E25"/>
    <mergeCell ref="F14:F25"/>
    <mergeCell ref="H14:H25"/>
  </mergeCells>
  <pageMargins left="0.31496062992125984" right="0.11811023622047245" top="0.55118110236220474" bottom="0.55118110236220474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2"/>
  <sheetViews>
    <sheetView topLeftCell="A132" zoomScale="110" zoomScaleNormal="110" workbookViewId="0">
      <selection activeCell="A7" sqref="A7"/>
    </sheetView>
  </sheetViews>
  <sheetFormatPr defaultRowHeight="15" x14ac:dyDescent="0.25"/>
  <cols>
    <col min="1" max="1" width="27.140625" customWidth="1"/>
    <col min="2" max="2" width="6.28515625" customWidth="1"/>
    <col min="3" max="3" width="5.140625" customWidth="1"/>
    <col min="4" max="4" width="4.85546875" customWidth="1"/>
    <col min="5" max="5" width="11.85546875" customWidth="1"/>
    <col min="6" max="6" width="5.42578125" customWidth="1"/>
    <col min="7" max="7" width="9.140625" customWidth="1"/>
    <col min="8" max="8" width="9.5703125" bestFit="1" customWidth="1"/>
    <col min="10" max="10" width="9.5703125" customWidth="1"/>
  </cols>
  <sheetData>
    <row r="1" spans="1:8" x14ac:dyDescent="0.25">
      <c r="A1" s="158" t="s">
        <v>286</v>
      </c>
      <c r="B1" s="158"/>
      <c r="C1" s="158"/>
      <c r="D1" s="158"/>
      <c r="E1" s="158"/>
      <c r="F1" s="158"/>
      <c r="G1" s="158"/>
      <c r="H1" s="158"/>
    </row>
    <row r="2" spans="1:8" x14ac:dyDescent="0.25">
      <c r="A2" s="158" t="s">
        <v>163</v>
      </c>
      <c r="B2" s="158"/>
      <c r="C2" s="158"/>
      <c r="D2" s="158"/>
      <c r="E2" s="158"/>
      <c r="F2" s="158"/>
      <c r="G2" s="158"/>
      <c r="H2" s="158"/>
    </row>
    <row r="3" spans="1:8" x14ac:dyDescent="0.25">
      <c r="A3" s="158" t="s">
        <v>162</v>
      </c>
      <c r="B3" s="158"/>
      <c r="C3" s="158"/>
      <c r="D3" s="158"/>
      <c r="E3" s="158"/>
      <c r="F3" s="158"/>
      <c r="G3" s="158"/>
      <c r="H3" s="158"/>
    </row>
    <row r="4" spans="1:8" x14ac:dyDescent="0.25">
      <c r="A4" s="158" t="s">
        <v>298</v>
      </c>
      <c r="B4" s="158"/>
      <c r="C4" s="158"/>
      <c r="D4" s="158"/>
      <c r="E4" s="158"/>
      <c r="F4" s="158"/>
      <c r="G4" s="158"/>
      <c r="H4" s="158"/>
    </row>
    <row r="5" spans="1:8" x14ac:dyDescent="0.25">
      <c r="A5" s="158" t="s">
        <v>294</v>
      </c>
      <c r="B5" s="158"/>
      <c r="C5" s="158"/>
      <c r="D5" s="158"/>
      <c r="E5" s="158"/>
      <c r="F5" s="158"/>
      <c r="G5" s="158"/>
      <c r="H5" s="158"/>
    </row>
    <row r="6" spans="1:8" x14ac:dyDescent="0.25">
      <c r="A6" s="158" t="s">
        <v>299</v>
      </c>
      <c r="B6" s="158"/>
      <c r="C6" s="158"/>
      <c r="D6" s="158"/>
      <c r="E6" s="158"/>
      <c r="F6" s="158"/>
      <c r="G6" s="158"/>
      <c r="H6" s="158"/>
    </row>
    <row r="7" spans="1:8" x14ac:dyDescent="0.25">
      <c r="A7" s="2"/>
    </row>
    <row r="8" spans="1:8" ht="5.25" customHeight="1" x14ac:dyDescent="0.25">
      <c r="A8" s="3" t="s">
        <v>47</v>
      </c>
    </row>
    <row r="9" spans="1:8" hidden="1" x14ac:dyDescent="0.25">
      <c r="A9" s="3" t="s">
        <v>48</v>
      </c>
    </row>
    <row r="10" spans="1:8" ht="15.75" x14ac:dyDescent="0.25">
      <c r="A10" s="159" t="s">
        <v>3</v>
      </c>
      <c r="B10" s="159"/>
      <c r="C10" s="159"/>
      <c r="D10" s="159"/>
      <c r="E10" s="159"/>
      <c r="F10" s="159"/>
      <c r="G10" s="159"/>
      <c r="H10" s="159"/>
    </row>
    <row r="11" spans="1:8" ht="15.75" x14ac:dyDescent="0.25">
      <c r="A11" s="159" t="s">
        <v>49</v>
      </c>
      <c r="B11" s="159"/>
      <c r="C11" s="159"/>
      <c r="D11" s="159"/>
      <c r="E11" s="159"/>
      <c r="F11" s="159"/>
      <c r="G11" s="159"/>
      <c r="H11" s="159"/>
    </row>
    <row r="12" spans="1:8" ht="15.75" x14ac:dyDescent="0.25">
      <c r="A12" s="159" t="s">
        <v>295</v>
      </c>
      <c r="B12" s="159"/>
      <c r="C12" s="159"/>
      <c r="D12" s="159"/>
      <c r="E12" s="159"/>
      <c r="F12" s="159"/>
      <c r="G12" s="159"/>
      <c r="H12" s="159"/>
    </row>
    <row r="13" spans="1:8" ht="15.75" x14ac:dyDescent="0.25">
      <c r="A13" s="159" t="s">
        <v>50</v>
      </c>
      <c r="B13" s="159"/>
      <c r="C13" s="159"/>
      <c r="D13" s="159"/>
      <c r="E13" s="159"/>
      <c r="F13" s="159"/>
      <c r="G13" s="159"/>
      <c r="H13" s="159"/>
    </row>
    <row r="14" spans="1:8" ht="15.75" x14ac:dyDescent="0.25">
      <c r="A14" s="159" t="s">
        <v>164</v>
      </c>
      <c r="B14" s="159"/>
      <c r="C14" s="159"/>
      <c r="D14" s="159"/>
      <c r="E14" s="159"/>
      <c r="F14" s="159"/>
      <c r="G14" s="159"/>
      <c r="H14" s="159"/>
    </row>
    <row r="15" spans="1:8" ht="15" customHeight="1" thickBot="1" x14ac:dyDescent="0.3">
      <c r="A15" s="4"/>
    </row>
    <row r="16" spans="1:8" ht="16.5" hidden="1" thickBot="1" x14ac:dyDescent="0.3">
      <c r="A16" s="4"/>
    </row>
    <row r="17" spans="1:10" x14ac:dyDescent="0.25">
      <c r="A17" s="166" t="s">
        <v>51</v>
      </c>
      <c r="B17" s="142" t="s">
        <v>165</v>
      </c>
      <c r="C17" s="166" t="s">
        <v>52</v>
      </c>
      <c r="D17" s="166" t="s">
        <v>53</v>
      </c>
      <c r="E17" s="166" t="s">
        <v>54</v>
      </c>
      <c r="F17" s="166" t="s">
        <v>55</v>
      </c>
      <c r="G17" s="169" t="s">
        <v>276</v>
      </c>
      <c r="H17" s="170"/>
      <c r="I17" s="175" t="s">
        <v>296</v>
      </c>
      <c r="J17" s="175" t="s">
        <v>56</v>
      </c>
    </row>
    <row r="18" spans="1:10" ht="4.5" customHeight="1" thickBot="1" x14ac:dyDescent="0.3">
      <c r="A18" s="167"/>
      <c r="B18" s="143"/>
      <c r="C18" s="167"/>
      <c r="D18" s="167"/>
      <c r="E18" s="167"/>
      <c r="F18" s="167"/>
      <c r="G18" s="171"/>
      <c r="H18" s="172"/>
      <c r="I18" s="176"/>
      <c r="J18" s="176"/>
    </row>
    <row r="19" spans="1:10" hidden="1" x14ac:dyDescent="0.25">
      <c r="A19" s="167"/>
      <c r="B19" s="143"/>
      <c r="C19" s="167"/>
      <c r="D19" s="167"/>
      <c r="E19" s="167"/>
      <c r="F19" s="167"/>
      <c r="G19" s="171"/>
      <c r="H19" s="172"/>
      <c r="I19" s="176"/>
      <c r="J19" s="176"/>
    </row>
    <row r="20" spans="1:10" ht="15.75" hidden="1" thickBot="1" x14ac:dyDescent="0.3">
      <c r="A20" s="167"/>
      <c r="B20" s="143"/>
      <c r="C20" s="167"/>
      <c r="D20" s="167"/>
      <c r="E20" s="167"/>
      <c r="F20" s="167"/>
      <c r="G20" s="173"/>
      <c r="H20" s="174"/>
      <c r="I20" s="176"/>
      <c r="J20" s="176"/>
    </row>
    <row r="21" spans="1:10" ht="90.75" customHeight="1" thickBot="1" x14ac:dyDescent="0.3">
      <c r="A21" s="168"/>
      <c r="B21" s="144"/>
      <c r="C21" s="168"/>
      <c r="D21" s="168"/>
      <c r="E21" s="168"/>
      <c r="F21" s="168"/>
      <c r="G21" s="90" t="s">
        <v>57</v>
      </c>
      <c r="H21" s="90" t="s">
        <v>58</v>
      </c>
      <c r="I21" s="177"/>
      <c r="J21" s="177"/>
    </row>
    <row r="22" spans="1:10" ht="15.75" thickBot="1" x14ac:dyDescent="0.3">
      <c r="A22" s="18">
        <v>1</v>
      </c>
      <c r="B22" s="19">
        <v>2</v>
      </c>
      <c r="C22" s="19">
        <v>3</v>
      </c>
      <c r="D22" s="19">
        <v>4</v>
      </c>
      <c r="E22" s="19">
        <v>5</v>
      </c>
      <c r="F22" s="19">
        <v>6</v>
      </c>
      <c r="G22" s="19">
        <v>7</v>
      </c>
      <c r="H22" s="19">
        <v>8</v>
      </c>
      <c r="I22" s="19">
        <v>9</v>
      </c>
      <c r="J22" s="19">
        <v>10</v>
      </c>
    </row>
    <row r="23" spans="1:10" ht="40.5" customHeight="1" thickBot="1" x14ac:dyDescent="0.3">
      <c r="A23" s="103" t="s">
        <v>59</v>
      </c>
      <c r="B23" s="20">
        <v>914</v>
      </c>
      <c r="C23" s="20"/>
      <c r="D23" s="20"/>
      <c r="E23" s="20"/>
      <c r="F23" s="20"/>
      <c r="G23" s="20">
        <f>SUM(G24+G46+G50+G58+G66+G83+G92)</f>
        <v>5653.9000000000005</v>
      </c>
      <c r="H23" s="20">
        <f>SUM(H24+H46+H50+H58+H66+H83+H92)</f>
        <v>7417.7000000000007</v>
      </c>
      <c r="I23" s="20">
        <f>SUM(I24+I46+I50+I58+I66+I83+I92)</f>
        <v>5290.8000000000011</v>
      </c>
      <c r="J23" s="87">
        <f>SUM(I23/H23*100)</f>
        <v>71.326691562074501</v>
      </c>
    </row>
    <row r="24" spans="1:10" ht="25.5" customHeight="1" thickBot="1" x14ac:dyDescent="0.3">
      <c r="A24" s="103" t="s">
        <v>60</v>
      </c>
      <c r="B24" s="20"/>
      <c r="C24" s="46" t="s">
        <v>166</v>
      </c>
      <c r="D24" s="20"/>
      <c r="E24" s="20"/>
      <c r="F24" s="20"/>
      <c r="G24" s="20">
        <f>SUM(G25+G29+G40+G37)</f>
        <v>4738.6000000000004</v>
      </c>
      <c r="H24" s="20">
        <f t="shared" ref="H24:I24" si="0">SUM(H25+H29+H40+H37)</f>
        <v>4876.6000000000004</v>
      </c>
      <c r="I24" s="20">
        <f t="shared" si="0"/>
        <v>3288.9</v>
      </c>
      <c r="J24" s="87">
        <f>SUM(I24/H24*100)</f>
        <v>67.44248041668375</v>
      </c>
    </row>
    <row r="25" spans="1:10" ht="18.75" customHeight="1" thickBot="1" x14ac:dyDescent="0.3">
      <c r="A25" s="94" t="s">
        <v>61</v>
      </c>
      <c r="B25" s="17"/>
      <c r="C25" s="47" t="s">
        <v>166</v>
      </c>
      <c r="D25" s="47" t="s">
        <v>167</v>
      </c>
      <c r="E25" s="17"/>
      <c r="F25" s="17"/>
      <c r="G25" s="17">
        <f>SUM(G26)</f>
        <v>773.8</v>
      </c>
      <c r="H25" s="116">
        <f t="shared" ref="H25:I25" si="1">SUM(H26)</f>
        <v>773.8</v>
      </c>
      <c r="I25" s="23">
        <f t="shared" si="1"/>
        <v>496.4</v>
      </c>
      <c r="J25" s="87">
        <f t="shared" ref="J25:J125" si="2">SUM(I25/H25*100)</f>
        <v>64.15094339622641</v>
      </c>
    </row>
    <row r="26" spans="1:10" ht="27.75" customHeight="1" thickBot="1" x14ac:dyDescent="0.3">
      <c r="A26" s="94" t="s">
        <v>62</v>
      </c>
      <c r="B26" s="17"/>
      <c r="C26" s="47" t="s">
        <v>166</v>
      </c>
      <c r="D26" s="47" t="s">
        <v>167</v>
      </c>
      <c r="E26" s="47" t="s">
        <v>193</v>
      </c>
      <c r="F26" s="17"/>
      <c r="G26" s="17">
        <f>SUM(G27)</f>
        <v>773.8</v>
      </c>
      <c r="H26" s="23">
        <f t="shared" ref="H26:I26" si="3">SUM(H27)</f>
        <v>773.8</v>
      </c>
      <c r="I26" s="23">
        <f t="shared" si="3"/>
        <v>496.4</v>
      </c>
      <c r="J26" s="87">
        <f t="shared" si="2"/>
        <v>64.15094339622641</v>
      </c>
    </row>
    <row r="27" spans="1:10" ht="195" customHeight="1" thickBot="1" x14ac:dyDescent="0.3">
      <c r="A27" s="93" t="s">
        <v>191</v>
      </c>
      <c r="B27" s="17"/>
      <c r="C27" s="47" t="s">
        <v>166</v>
      </c>
      <c r="D27" s="47" t="s">
        <v>167</v>
      </c>
      <c r="E27" s="47" t="s">
        <v>194</v>
      </c>
      <c r="F27" s="17"/>
      <c r="G27" s="17">
        <f>SUM(G28)</f>
        <v>773.8</v>
      </c>
      <c r="H27" s="23">
        <f t="shared" ref="H27:I27" si="4">SUM(H28)</f>
        <v>773.8</v>
      </c>
      <c r="I27" s="23">
        <f t="shared" si="4"/>
        <v>496.4</v>
      </c>
      <c r="J27" s="87">
        <f t="shared" si="2"/>
        <v>64.15094339622641</v>
      </c>
    </row>
    <row r="28" spans="1:10" ht="104.25" customHeight="1" thickBot="1" x14ac:dyDescent="0.3">
      <c r="A28" s="94" t="s">
        <v>63</v>
      </c>
      <c r="B28" s="17"/>
      <c r="C28" s="47" t="s">
        <v>166</v>
      </c>
      <c r="D28" s="47" t="s">
        <v>167</v>
      </c>
      <c r="E28" s="47" t="s">
        <v>194</v>
      </c>
      <c r="F28" s="17">
        <v>100</v>
      </c>
      <c r="G28" s="17">
        <v>773.8</v>
      </c>
      <c r="H28" s="17">
        <v>773.8</v>
      </c>
      <c r="I28" s="17">
        <v>496.4</v>
      </c>
      <c r="J28" s="87">
        <f t="shared" si="2"/>
        <v>64.15094339622641</v>
      </c>
    </row>
    <row r="29" spans="1:10" ht="195" customHeight="1" thickBot="1" x14ac:dyDescent="0.3">
      <c r="A29" s="95" t="s">
        <v>192</v>
      </c>
      <c r="B29" s="17"/>
      <c r="C29" s="47" t="s">
        <v>166</v>
      </c>
      <c r="D29" s="47" t="s">
        <v>168</v>
      </c>
      <c r="E29" s="47" t="s">
        <v>195</v>
      </c>
      <c r="F29" s="7"/>
      <c r="G29" s="17">
        <f>SUM(G30+G31+G33+G34+G35+G36)</f>
        <v>3734.5</v>
      </c>
      <c r="H29" s="116">
        <f>SUM(H30+H31+H33+H32+H34+H36+H35)</f>
        <v>3840.5</v>
      </c>
      <c r="I29" s="106">
        <f>SUM(I30+I31+I33+I32)</f>
        <v>2611.5</v>
      </c>
      <c r="J29" s="87">
        <f t="shared" si="2"/>
        <v>67.998958468949354</v>
      </c>
    </row>
    <row r="30" spans="1:10" ht="107.25" customHeight="1" thickBot="1" x14ac:dyDescent="0.3">
      <c r="A30" s="94" t="s">
        <v>64</v>
      </c>
      <c r="B30" s="17"/>
      <c r="C30" s="47" t="s">
        <v>166</v>
      </c>
      <c r="D30" s="47" t="s">
        <v>168</v>
      </c>
      <c r="E30" s="47" t="s">
        <v>195</v>
      </c>
      <c r="F30" s="17">
        <v>100</v>
      </c>
      <c r="G30" s="17">
        <v>2756</v>
      </c>
      <c r="H30" s="17">
        <v>2756</v>
      </c>
      <c r="I30" s="17">
        <v>1753.7</v>
      </c>
      <c r="J30" s="87">
        <f t="shared" si="2"/>
        <v>63.632075471698116</v>
      </c>
    </row>
    <row r="31" spans="1:10" ht="31.5" customHeight="1" thickBot="1" x14ac:dyDescent="0.3">
      <c r="A31" s="38" t="s">
        <v>65</v>
      </c>
      <c r="B31" s="17"/>
      <c r="C31" s="47" t="s">
        <v>166</v>
      </c>
      <c r="D31" s="47" t="s">
        <v>168</v>
      </c>
      <c r="E31" s="47" t="s">
        <v>195</v>
      </c>
      <c r="F31" s="17">
        <v>200</v>
      </c>
      <c r="G31" s="17">
        <v>896.5</v>
      </c>
      <c r="H31" s="17">
        <v>823.5</v>
      </c>
      <c r="I31" s="17">
        <v>622.1</v>
      </c>
      <c r="J31" s="87">
        <f t="shared" si="2"/>
        <v>75.543412264723742</v>
      </c>
    </row>
    <row r="32" spans="1:10" ht="20.25" customHeight="1" thickBot="1" x14ac:dyDescent="0.3">
      <c r="A32" s="94" t="s">
        <v>247</v>
      </c>
      <c r="B32" s="106"/>
      <c r="C32" s="47" t="s">
        <v>166</v>
      </c>
      <c r="D32" s="47" t="s">
        <v>168</v>
      </c>
      <c r="E32" s="47" t="s">
        <v>195</v>
      </c>
      <c r="F32" s="106">
        <v>400</v>
      </c>
      <c r="G32" s="106">
        <v>0</v>
      </c>
      <c r="H32" s="106">
        <v>0</v>
      </c>
      <c r="I32" s="106">
        <v>0</v>
      </c>
      <c r="J32" s="87" t="e">
        <f>SUM(I32/H32*100)</f>
        <v>#DIV/0!</v>
      </c>
    </row>
    <row r="33" spans="1:10" ht="18" customHeight="1" thickBot="1" x14ac:dyDescent="0.3">
      <c r="A33" s="38" t="s">
        <v>66</v>
      </c>
      <c r="B33" s="17"/>
      <c r="C33" s="47" t="s">
        <v>166</v>
      </c>
      <c r="D33" s="47" t="s">
        <v>168</v>
      </c>
      <c r="E33" s="47" t="s">
        <v>195</v>
      </c>
      <c r="F33" s="17">
        <v>800</v>
      </c>
      <c r="G33" s="17">
        <v>80</v>
      </c>
      <c r="H33" s="17">
        <v>259</v>
      </c>
      <c r="I33" s="17">
        <v>235.7</v>
      </c>
      <c r="J33" s="87">
        <f t="shared" si="2"/>
        <v>91.003861003861005</v>
      </c>
    </row>
    <row r="34" spans="1:10" ht="261.75" customHeight="1" thickBot="1" x14ac:dyDescent="0.3">
      <c r="A34" s="96" t="s">
        <v>196</v>
      </c>
      <c r="B34" s="91"/>
      <c r="C34" s="47" t="s">
        <v>166</v>
      </c>
      <c r="D34" s="47" t="s">
        <v>168</v>
      </c>
      <c r="E34" s="47" t="s">
        <v>199</v>
      </c>
      <c r="F34" s="91">
        <v>200</v>
      </c>
      <c r="G34" s="91">
        <v>1</v>
      </c>
      <c r="H34" s="91">
        <v>1</v>
      </c>
      <c r="I34" s="91"/>
      <c r="J34" s="87">
        <f t="shared" si="2"/>
        <v>0</v>
      </c>
    </row>
    <row r="35" spans="1:10" ht="244.5" customHeight="1" thickBot="1" x14ac:dyDescent="0.3">
      <c r="A35" s="96" t="s">
        <v>197</v>
      </c>
      <c r="B35" s="91"/>
      <c r="C35" s="47" t="s">
        <v>166</v>
      </c>
      <c r="D35" s="47" t="s">
        <v>168</v>
      </c>
      <c r="E35" s="47" t="s">
        <v>200</v>
      </c>
      <c r="F35" s="91">
        <v>200</v>
      </c>
      <c r="G35" s="91">
        <v>0.5</v>
      </c>
      <c r="H35" s="91">
        <v>0.5</v>
      </c>
      <c r="I35" s="91"/>
      <c r="J35" s="87">
        <f t="shared" si="2"/>
        <v>0</v>
      </c>
    </row>
    <row r="36" spans="1:10" ht="246.75" customHeight="1" thickBot="1" x14ac:dyDescent="0.3">
      <c r="A36" s="96" t="s">
        <v>198</v>
      </c>
      <c r="B36" s="91"/>
      <c r="C36" s="47" t="s">
        <v>166</v>
      </c>
      <c r="D36" s="47" t="s">
        <v>168</v>
      </c>
      <c r="E36" s="47" t="s">
        <v>201</v>
      </c>
      <c r="F36" s="91">
        <v>200</v>
      </c>
      <c r="G36" s="91">
        <v>0.5</v>
      </c>
      <c r="H36" s="91">
        <v>0.5</v>
      </c>
      <c r="I36" s="91">
        <v>0</v>
      </c>
      <c r="J36" s="87">
        <f t="shared" si="2"/>
        <v>0</v>
      </c>
    </row>
    <row r="37" spans="1:10" ht="27.75" customHeight="1" thickBot="1" x14ac:dyDescent="0.3">
      <c r="A37" s="133" t="s">
        <v>277</v>
      </c>
      <c r="B37" s="132"/>
      <c r="C37" s="46" t="s">
        <v>166</v>
      </c>
      <c r="D37" s="46" t="s">
        <v>280</v>
      </c>
      <c r="E37" s="46"/>
      <c r="F37" s="20"/>
      <c r="G37" s="20">
        <f>G38</f>
        <v>140</v>
      </c>
      <c r="H37" s="20">
        <f t="shared" ref="H37:I37" si="5">H38</f>
        <v>160</v>
      </c>
      <c r="I37" s="20">
        <f t="shared" si="5"/>
        <v>159.9</v>
      </c>
      <c r="J37" s="87">
        <f t="shared" si="2"/>
        <v>99.9375</v>
      </c>
    </row>
    <row r="38" spans="1:10" ht="210" customHeight="1" thickBot="1" x14ac:dyDescent="0.3">
      <c r="A38" s="125" t="s">
        <v>278</v>
      </c>
      <c r="B38" s="132"/>
      <c r="C38" s="47" t="s">
        <v>166</v>
      </c>
      <c r="D38" s="47" t="s">
        <v>280</v>
      </c>
      <c r="E38" s="135" t="s">
        <v>281</v>
      </c>
      <c r="F38" s="132"/>
      <c r="G38" s="132">
        <f>G39</f>
        <v>140</v>
      </c>
      <c r="H38" s="132">
        <f t="shared" ref="H38:I38" si="6">H39</f>
        <v>160</v>
      </c>
      <c r="I38" s="132">
        <f t="shared" si="6"/>
        <v>159.9</v>
      </c>
      <c r="J38" s="87">
        <f t="shared" si="2"/>
        <v>99.9375</v>
      </c>
    </row>
    <row r="39" spans="1:10" ht="45.75" customHeight="1" thickBot="1" x14ac:dyDescent="0.3">
      <c r="A39" s="134" t="s">
        <v>279</v>
      </c>
      <c r="B39" s="132"/>
      <c r="C39" s="47" t="s">
        <v>166</v>
      </c>
      <c r="D39" s="47" t="s">
        <v>280</v>
      </c>
      <c r="E39" s="47" t="s">
        <v>281</v>
      </c>
      <c r="F39" s="132">
        <v>800</v>
      </c>
      <c r="G39" s="132">
        <v>140</v>
      </c>
      <c r="H39" s="132">
        <v>160</v>
      </c>
      <c r="I39" s="132">
        <v>159.9</v>
      </c>
      <c r="J39" s="87">
        <f t="shared" si="2"/>
        <v>99.9375</v>
      </c>
    </row>
    <row r="40" spans="1:10" ht="28.5" customHeight="1" thickBot="1" x14ac:dyDescent="0.3">
      <c r="A40" s="94" t="s">
        <v>67</v>
      </c>
      <c r="B40" s="17"/>
      <c r="C40" s="47" t="s">
        <v>166</v>
      </c>
      <c r="D40" s="47">
        <v>13</v>
      </c>
      <c r="E40" s="47"/>
      <c r="F40" s="17"/>
      <c r="G40" s="17">
        <f>SUM(G41)</f>
        <v>90.3</v>
      </c>
      <c r="H40" s="23">
        <f t="shared" ref="H40:I40" si="7">SUM(H41)</f>
        <v>102.3</v>
      </c>
      <c r="I40" s="23">
        <f t="shared" si="7"/>
        <v>21.1</v>
      </c>
      <c r="J40" s="87">
        <f t="shared" si="2"/>
        <v>20.625610948191593</v>
      </c>
    </row>
    <row r="41" spans="1:10" ht="69" customHeight="1" thickBot="1" x14ac:dyDescent="0.3">
      <c r="A41" s="94" t="s">
        <v>68</v>
      </c>
      <c r="B41" s="17"/>
      <c r="C41" s="47" t="s">
        <v>166</v>
      </c>
      <c r="D41" s="47">
        <v>13</v>
      </c>
      <c r="E41" s="47" t="s">
        <v>193</v>
      </c>
      <c r="F41" s="7"/>
      <c r="G41" s="17">
        <f>SUM(G42)</f>
        <v>90.3</v>
      </c>
      <c r="H41" s="23">
        <f t="shared" ref="H41:I41" si="8">SUM(H42)</f>
        <v>102.3</v>
      </c>
      <c r="I41" s="23">
        <f t="shared" si="8"/>
        <v>21.1</v>
      </c>
      <c r="J41" s="87">
        <f t="shared" si="2"/>
        <v>20.625610948191593</v>
      </c>
    </row>
    <row r="42" spans="1:10" ht="207" customHeight="1" thickBot="1" x14ac:dyDescent="0.3">
      <c r="A42" s="95" t="s">
        <v>203</v>
      </c>
      <c r="B42" s="17"/>
      <c r="C42" s="47" t="s">
        <v>166</v>
      </c>
      <c r="D42" s="47">
        <v>13</v>
      </c>
      <c r="E42" s="47" t="s">
        <v>202</v>
      </c>
      <c r="F42" s="17"/>
      <c r="G42" s="17">
        <f>SUM(G43+G44+G45)</f>
        <v>90.3</v>
      </c>
      <c r="H42" s="23">
        <f t="shared" ref="H42:I42" si="9">SUM(H43+H44+H45)</f>
        <v>102.3</v>
      </c>
      <c r="I42" s="23">
        <f t="shared" si="9"/>
        <v>21.1</v>
      </c>
      <c r="J42" s="87">
        <f t="shared" si="2"/>
        <v>20.625610948191593</v>
      </c>
    </row>
    <row r="43" spans="1:10" ht="30.75" customHeight="1" thickBot="1" x14ac:dyDescent="0.3">
      <c r="A43" s="94" t="s">
        <v>65</v>
      </c>
      <c r="B43" s="17"/>
      <c r="C43" s="47" t="s">
        <v>166</v>
      </c>
      <c r="D43" s="47">
        <v>13</v>
      </c>
      <c r="E43" s="47" t="s">
        <v>202</v>
      </c>
      <c r="F43" s="17">
        <v>200</v>
      </c>
      <c r="G43" s="17">
        <v>4</v>
      </c>
      <c r="H43" s="17">
        <v>4</v>
      </c>
      <c r="I43" s="17">
        <v>0</v>
      </c>
      <c r="J43" s="87">
        <f t="shared" si="2"/>
        <v>0</v>
      </c>
    </row>
    <row r="44" spans="1:10" ht="20.25" customHeight="1" thickBot="1" x14ac:dyDescent="0.3">
      <c r="A44" s="94" t="s">
        <v>69</v>
      </c>
      <c r="B44" s="17"/>
      <c r="C44" s="47" t="s">
        <v>166</v>
      </c>
      <c r="D44" s="47">
        <v>13</v>
      </c>
      <c r="E44" s="47" t="s">
        <v>202</v>
      </c>
      <c r="F44" s="17">
        <v>500</v>
      </c>
      <c r="G44" s="17">
        <v>85.3</v>
      </c>
      <c r="H44" s="17">
        <v>85.3</v>
      </c>
      <c r="I44" s="17">
        <v>9.5</v>
      </c>
      <c r="J44" s="87">
        <f t="shared" si="2"/>
        <v>11.137162954279017</v>
      </c>
    </row>
    <row r="45" spans="1:10" ht="21.75" customHeight="1" thickBot="1" x14ac:dyDescent="0.3">
      <c r="A45" s="94" t="s">
        <v>66</v>
      </c>
      <c r="B45" s="17"/>
      <c r="C45" s="47" t="s">
        <v>166</v>
      </c>
      <c r="D45" s="47">
        <v>13</v>
      </c>
      <c r="E45" s="47" t="s">
        <v>202</v>
      </c>
      <c r="F45" s="17">
        <v>800</v>
      </c>
      <c r="G45" s="17">
        <v>1</v>
      </c>
      <c r="H45" s="17">
        <v>13</v>
      </c>
      <c r="I45" s="17">
        <v>11.6</v>
      </c>
      <c r="J45" s="87">
        <f t="shared" si="2"/>
        <v>89.230769230769226</v>
      </c>
    </row>
    <row r="46" spans="1:10" ht="18" customHeight="1" thickBot="1" x14ac:dyDescent="0.3">
      <c r="A46" s="103" t="s">
        <v>70</v>
      </c>
      <c r="B46" s="20"/>
      <c r="C46" s="46" t="s">
        <v>167</v>
      </c>
      <c r="D46" s="46"/>
      <c r="E46" s="20"/>
      <c r="F46" s="20"/>
      <c r="G46" s="20">
        <f>SUM(G47)</f>
        <v>202</v>
      </c>
      <c r="H46" s="20">
        <f t="shared" ref="H46:I46" si="10">SUM(H47)</f>
        <v>220.1</v>
      </c>
      <c r="I46" s="20">
        <f t="shared" si="10"/>
        <v>151.5</v>
      </c>
      <c r="J46" s="87">
        <f t="shared" si="2"/>
        <v>68.832348932303503</v>
      </c>
    </row>
    <row r="47" spans="1:10" ht="248.25" customHeight="1" thickBot="1" x14ac:dyDescent="0.3">
      <c r="A47" s="95" t="s">
        <v>204</v>
      </c>
      <c r="B47" s="17"/>
      <c r="C47" s="47" t="s">
        <v>167</v>
      </c>
      <c r="D47" s="47" t="s">
        <v>169</v>
      </c>
      <c r="E47" s="47" t="s">
        <v>205</v>
      </c>
      <c r="F47" s="17"/>
      <c r="G47" s="17">
        <f>SUM(G48+G49)</f>
        <v>202</v>
      </c>
      <c r="H47" s="23">
        <f t="shared" ref="H47:I47" si="11">SUM(H48+H49)</f>
        <v>220.1</v>
      </c>
      <c r="I47" s="23">
        <f t="shared" si="11"/>
        <v>151.5</v>
      </c>
      <c r="J47" s="87">
        <f t="shared" si="2"/>
        <v>68.832348932303503</v>
      </c>
    </row>
    <row r="48" spans="1:10" ht="108" customHeight="1" thickBot="1" x14ac:dyDescent="0.3">
      <c r="A48" s="94" t="s">
        <v>63</v>
      </c>
      <c r="B48" s="17"/>
      <c r="C48" s="47" t="s">
        <v>167</v>
      </c>
      <c r="D48" s="47" t="s">
        <v>169</v>
      </c>
      <c r="E48" s="47" t="s">
        <v>205</v>
      </c>
      <c r="F48" s="17">
        <v>100</v>
      </c>
      <c r="G48" s="17">
        <v>186</v>
      </c>
      <c r="H48" s="17">
        <v>196</v>
      </c>
      <c r="I48" s="17">
        <v>142.4</v>
      </c>
      <c r="J48" s="87">
        <f t="shared" si="2"/>
        <v>72.653061224489804</v>
      </c>
    </row>
    <row r="49" spans="1:10" ht="32.25" customHeight="1" thickBot="1" x14ac:dyDescent="0.3">
      <c r="A49" s="38" t="s">
        <v>71</v>
      </c>
      <c r="B49" s="17"/>
      <c r="C49" s="47" t="s">
        <v>167</v>
      </c>
      <c r="D49" s="47" t="s">
        <v>169</v>
      </c>
      <c r="E49" s="47" t="s">
        <v>205</v>
      </c>
      <c r="F49" s="17">
        <v>200</v>
      </c>
      <c r="G49" s="17">
        <v>16</v>
      </c>
      <c r="H49" s="17">
        <v>24.1</v>
      </c>
      <c r="I49" s="17">
        <v>9.1</v>
      </c>
      <c r="J49" s="87">
        <f t="shared" si="2"/>
        <v>37.759336099585056</v>
      </c>
    </row>
    <row r="50" spans="1:10" ht="42" customHeight="1" thickBot="1" x14ac:dyDescent="0.3">
      <c r="A50" s="103" t="s">
        <v>72</v>
      </c>
      <c r="B50" s="20"/>
      <c r="C50" s="46" t="s">
        <v>169</v>
      </c>
      <c r="D50" s="46"/>
      <c r="E50" s="20"/>
      <c r="F50" s="20"/>
      <c r="G50" s="20">
        <f>SUM(G51)</f>
        <v>10</v>
      </c>
      <c r="H50" s="20">
        <f t="shared" ref="H50:I50" si="12">SUM(H51)</f>
        <v>60</v>
      </c>
      <c r="I50" s="20">
        <f t="shared" si="12"/>
        <v>50</v>
      </c>
      <c r="J50" s="87">
        <f t="shared" si="2"/>
        <v>83.333333333333343</v>
      </c>
    </row>
    <row r="51" spans="1:10" ht="60" customHeight="1" thickBot="1" x14ac:dyDescent="0.3">
      <c r="A51" s="94" t="s">
        <v>73</v>
      </c>
      <c r="B51" s="17"/>
      <c r="C51" s="47" t="s">
        <v>169</v>
      </c>
      <c r="D51" s="47" t="s">
        <v>264</v>
      </c>
      <c r="E51" s="17"/>
      <c r="F51" s="17"/>
      <c r="G51" s="98">
        <f>SUM(G52+G54+G56)</f>
        <v>10</v>
      </c>
      <c r="H51" s="98">
        <f t="shared" ref="H51:J51" si="13">SUM(H52+H54+H56)</f>
        <v>60</v>
      </c>
      <c r="I51" s="98">
        <f t="shared" si="13"/>
        <v>50</v>
      </c>
      <c r="J51" s="98">
        <f t="shared" si="13"/>
        <v>96.15384615384616</v>
      </c>
    </row>
    <row r="52" spans="1:10" ht="213.75" customHeight="1" thickBot="1" x14ac:dyDescent="0.3">
      <c r="A52" s="95" t="s">
        <v>206</v>
      </c>
      <c r="B52" s="17"/>
      <c r="C52" s="47" t="s">
        <v>169</v>
      </c>
      <c r="D52" s="47" t="s">
        <v>263</v>
      </c>
      <c r="E52" s="47" t="s">
        <v>207</v>
      </c>
      <c r="F52" s="17"/>
      <c r="G52" s="17">
        <f>SUM(G53)</f>
        <v>2</v>
      </c>
      <c r="H52" s="98">
        <f>SUM(H53)</f>
        <v>52</v>
      </c>
      <c r="I52" s="23">
        <f t="shared" ref="I52" si="14">SUM(I53)</f>
        <v>50</v>
      </c>
      <c r="J52" s="87">
        <f t="shared" si="2"/>
        <v>96.15384615384616</v>
      </c>
    </row>
    <row r="53" spans="1:10" ht="30.75" customHeight="1" thickBot="1" x14ac:dyDescent="0.3">
      <c r="A53" s="94" t="s">
        <v>71</v>
      </c>
      <c r="B53" s="17"/>
      <c r="C53" s="47" t="s">
        <v>169</v>
      </c>
      <c r="D53" s="47" t="s">
        <v>263</v>
      </c>
      <c r="E53" s="47" t="s">
        <v>207</v>
      </c>
      <c r="F53" s="17">
        <v>200</v>
      </c>
      <c r="G53" s="98">
        <v>2</v>
      </c>
      <c r="H53" s="98">
        <v>52</v>
      </c>
      <c r="I53" s="98">
        <v>50</v>
      </c>
      <c r="J53" s="87">
        <f t="shared" si="2"/>
        <v>96.15384615384616</v>
      </c>
    </row>
    <row r="54" spans="1:10" ht="246" customHeight="1" thickBot="1" x14ac:dyDescent="0.3">
      <c r="A54" s="97" t="s">
        <v>208</v>
      </c>
      <c r="B54" s="91"/>
      <c r="C54" s="47" t="s">
        <v>169</v>
      </c>
      <c r="D54" s="47" t="s">
        <v>170</v>
      </c>
      <c r="E54" s="47" t="s">
        <v>209</v>
      </c>
      <c r="F54" s="91"/>
      <c r="G54" s="98">
        <f>SUM(G55)</f>
        <v>2</v>
      </c>
      <c r="H54" s="98">
        <f t="shared" ref="H54:J54" si="15">SUM(H55)</f>
        <v>2</v>
      </c>
      <c r="I54" s="98">
        <f t="shared" si="15"/>
        <v>0</v>
      </c>
      <c r="J54" s="98">
        <f t="shared" si="15"/>
        <v>0</v>
      </c>
    </row>
    <row r="55" spans="1:10" ht="30.75" customHeight="1" thickBot="1" x14ac:dyDescent="0.3">
      <c r="A55" s="94" t="s">
        <v>71</v>
      </c>
      <c r="B55" s="91"/>
      <c r="C55" s="47" t="s">
        <v>169</v>
      </c>
      <c r="D55" s="47" t="s">
        <v>170</v>
      </c>
      <c r="E55" s="47" t="s">
        <v>209</v>
      </c>
      <c r="F55" s="91">
        <v>200</v>
      </c>
      <c r="G55" s="98">
        <v>2</v>
      </c>
      <c r="H55" s="98">
        <v>2</v>
      </c>
      <c r="I55" s="98"/>
      <c r="J55" s="87"/>
    </row>
    <row r="56" spans="1:10" ht="261.75" customHeight="1" thickBot="1" x14ac:dyDescent="0.3">
      <c r="A56" s="93" t="s">
        <v>210</v>
      </c>
      <c r="B56" s="91"/>
      <c r="C56" s="47" t="s">
        <v>169</v>
      </c>
      <c r="D56" s="47" t="s">
        <v>170</v>
      </c>
      <c r="E56" s="47" t="s">
        <v>211</v>
      </c>
      <c r="F56" s="91"/>
      <c r="G56" s="98">
        <f>SUM(G57)</f>
        <v>6</v>
      </c>
      <c r="H56" s="98">
        <f t="shared" ref="H56:J56" si="16">SUM(H57)</f>
        <v>6</v>
      </c>
      <c r="I56" s="98">
        <f t="shared" si="16"/>
        <v>0</v>
      </c>
      <c r="J56" s="98">
        <f t="shared" si="16"/>
        <v>0</v>
      </c>
    </row>
    <row r="57" spans="1:10" ht="30.75" customHeight="1" thickBot="1" x14ac:dyDescent="0.3">
      <c r="A57" s="94" t="s">
        <v>71</v>
      </c>
      <c r="B57" s="91"/>
      <c r="C57" s="47" t="s">
        <v>169</v>
      </c>
      <c r="D57" s="47" t="s">
        <v>170</v>
      </c>
      <c r="E57" s="47" t="s">
        <v>211</v>
      </c>
      <c r="F57" s="91">
        <v>200</v>
      </c>
      <c r="G57" s="98">
        <v>6</v>
      </c>
      <c r="H57" s="98">
        <v>6</v>
      </c>
      <c r="I57" s="98"/>
      <c r="J57" s="87"/>
    </row>
    <row r="58" spans="1:10" ht="18" customHeight="1" thickBot="1" x14ac:dyDescent="0.3">
      <c r="A58" s="103" t="s">
        <v>74</v>
      </c>
      <c r="B58" s="20"/>
      <c r="C58" s="46" t="s">
        <v>168</v>
      </c>
      <c r="D58" s="46"/>
      <c r="E58" s="20"/>
      <c r="F58" s="20"/>
      <c r="G58" s="99">
        <f>SUM(G59+G62)</f>
        <v>11</v>
      </c>
      <c r="H58" s="99">
        <f>SUM(H59+H62)</f>
        <v>149.4</v>
      </c>
      <c r="I58" s="99">
        <f>SUM(I59+I62)</f>
        <v>144.4</v>
      </c>
      <c r="J58" s="87">
        <f t="shared" si="2"/>
        <v>96.653279785809914</v>
      </c>
    </row>
    <row r="59" spans="1:10" ht="30.75" customHeight="1" thickBot="1" x14ac:dyDescent="0.3">
      <c r="A59" s="103" t="s">
        <v>75</v>
      </c>
      <c r="B59" s="20"/>
      <c r="C59" s="46" t="s">
        <v>168</v>
      </c>
      <c r="D59" s="46" t="s">
        <v>170</v>
      </c>
      <c r="E59" s="20"/>
      <c r="F59" s="20"/>
      <c r="G59" s="99">
        <f>SUM(+G60)</f>
        <v>1</v>
      </c>
      <c r="H59" s="99">
        <f t="shared" ref="H59:I59" si="17">SUM(+H60)</f>
        <v>116.9</v>
      </c>
      <c r="I59" s="99">
        <f t="shared" si="17"/>
        <v>116.9</v>
      </c>
      <c r="J59" s="87">
        <f t="shared" si="2"/>
        <v>100</v>
      </c>
    </row>
    <row r="60" spans="1:10" ht="207.75" customHeight="1" thickBot="1" x14ac:dyDescent="0.3">
      <c r="A60" s="96" t="s">
        <v>255</v>
      </c>
      <c r="B60" s="20"/>
      <c r="C60" s="47" t="s">
        <v>168</v>
      </c>
      <c r="D60" s="47" t="s">
        <v>170</v>
      </c>
      <c r="E60" s="47" t="s">
        <v>243</v>
      </c>
      <c r="F60" s="91"/>
      <c r="G60" s="98">
        <f>SUM(G61)</f>
        <v>1</v>
      </c>
      <c r="H60" s="98">
        <f t="shared" ref="H60:I60" si="18">SUM(H61)</f>
        <v>116.9</v>
      </c>
      <c r="I60" s="98">
        <f t="shared" si="18"/>
        <v>116.9</v>
      </c>
      <c r="J60" s="87">
        <f t="shared" si="2"/>
        <v>100</v>
      </c>
    </row>
    <row r="61" spans="1:10" ht="42" customHeight="1" thickBot="1" x14ac:dyDescent="0.3">
      <c r="A61" s="94" t="s">
        <v>76</v>
      </c>
      <c r="B61" s="20"/>
      <c r="C61" s="47" t="s">
        <v>168</v>
      </c>
      <c r="D61" s="47" t="s">
        <v>170</v>
      </c>
      <c r="E61" s="47" t="s">
        <v>243</v>
      </c>
      <c r="F61" s="91">
        <v>200</v>
      </c>
      <c r="G61" s="98">
        <v>1</v>
      </c>
      <c r="H61" s="98">
        <v>116.9</v>
      </c>
      <c r="I61" s="98">
        <v>116.9</v>
      </c>
      <c r="J61" s="87">
        <f t="shared" si="2"/>
        <v>100</v>
      </c>
    </row>
    <row r="62" spans="1:10" ht="30" customHeight="1" thickBot="1" x14ac:dyDescent="0.3">
      <c r="A62" s="94" t="s">
        <v>77</v>
      </c>
      <c r="B62" s="17"/>
      <c r="C62" s="46" t="s">
        <v>168</v>
      </c>
      <c r="D62" s="46">
        <v>12</v>
      </c>
      <c r="E62" s="20"/>
      <c r="F62" s="17"/>
      <c r="G62" s="98">
        <f>SUM(G63+G65)</f>
        <v>10</v>
      </c>
      <c r="H62" s="98">
        <f>SUM(H63)</f>
        <v>32.5</v>
      </c>
      <c r="I62" s="98">
        <f t="shared" ref="I62" si="19">SUM(I63)</f>
        <v>27.5</v>
      </c>
      <c r="J62" s="87">
        <f t="shared" si="2"/>
        <v>84.615384615384613</v>
      </c>
    </row>
    <row r="63" spans="1:10" ht="195.75" customHeight="1" thickBot="1" x14ac:dyDescent="0.3">
      <c r="A63" s="100" t="s">
        <v>212</v>
      </c>
      <c r="B63" s="17"/>
      <c r="C63" s="47" t="s">
        <v>168</v>
      </c>
      <c r="D63" s="47">
        <v>12</v>
      </c>
      <c r="E63" s="47" t="s">
        <v>202</v>
      </c>
      <c r="F63" s="17"/>
      <c r="G63" s="98">
        <f>SUM(G64)</f>
        <v>5</v>
      </c>
      <c r="H63" s="98">
        <f>SUM(H64+H65)</f>
        <v>32.5</v>
      </c>
      <c r="I63" s="98">
        <f>SUM(I64+I65)</f>
        <v>27.5</v>
      </c>
      <c r="J63" s="87">
        <f t="shared" si="2"/>
        <v>84.615384615384613</v>
      </c>
    </row>
    <row r="64" spans="1:10" ht="28.5" customHeight="1" thickBot="1" x14ac:dyDescent="0.3">
      <c r="A64" s="94" t="s">
        <v>71</v>
      </c>
      <c r="B64" s="17"/>
      <c r="C64" s="47" t="s">
        <v>168</v>
      </c>
      <c r="D64" s="47">
        <v>12</v>
      </c>
      <c r="E64" s="47" t="s">
        <v>202</v>
      </c>
      <c r="F64" s="17">
        <v>200</v>
      </c>
      <c r="G64" s="98">
        <v>5</v>
      </c>
      <c r="H64" s="98">
        <v>27.5</v>
      </c>
      <c r="I64" s="17">
        <v>27.5</v>
      </c>
      <c r="J64" s="87">
        <f t="shared" si="2"/>
        <v>100</v>
      </c>
    </row>
    <row r="65" spans="1:10" ht="237" customHeight="1" thickBot="1" x14ac:dyDescent="0.3">
      <c r="A65" s="96" t="s">
        <v>213</v>
      </c>
      <c r="B65" s="89"/>
      <c r="C65" s="47" t="s">
        <v>168</v>
      </c>
      <c r="D65" s="47" t="s">
        <v>176</v>
      </c>
      <c r="E65" s="47" t="s">
        <v>214</v>
      </c>
      <c r="F65" s="89">
        <v>200</v>
      </c>
      <c r="G65" s="98">
        <v>5</v>
      </c>
      <c r="H65" s="98">
        <v>5</v>
      </c>
      <c r="I65" s="89">
        <v>0</v>
      </c>
      <c r="J65" s="87">
        <f t="shared" si="2"/>
        <v>0</v>
      </c>
    </row>
    <row r="66" spans="1:10" ht="29.25" customHeight="1" thickBot="1" x14ac:dyDescent="0.3">
      <c r="A66" s="103" t="s">
        <v>78</v>
      </c>
      <c r="B66" s="20"/>
      <c r="C66" s="46" t="s">
        <v>171</v>
      </c>
      <c r="D66" s="48"/>
      <c r="E66" s="7"/>
      <c r="F66" s="7"/>
      <c r="G66" s="20">
        <f t="shared" ref="G66:H66" si="20">SUM(G69+G67)</f>
        <v>628.29999999999995</v>
      </c>
      <c r="H66" s="20">
        <f t="shared" si="20"/>
        <v>2054.6</v>
      </c>
      <c r="I66" s="20">
        <f>SUM(I69+I67)</f>
        <v>1610.9</v>
      </c>
      <c r="J66" s="87">
        <f t="shared" si="2"/>
        <v>78.404555631266433</v>
      </c>
    </row>
    <row r="67" spans="1:10" ht="15.75" customHeight="1" thickBot="1" x14ac:dyDescent="0.3">
      <c r="A67" s="103" t="s">
        <v>86</v>
      </c>
      <c r="B67" s="20"/>
      <c r="C67" s="46" t="s">
        <v>171</v>
      </c>
      <c r="D67" s="46" t="s">
        <v>167</v>
      </c>
      <c r="E67" s="7"/>
      <c r="F67" s="7"/>
      <c r="G67" s="99">
        <f t="shared" ref="G67:H67" si="21">SUM(G68)</f>
        <v>200</v>
      </c>
      <c r="H67" s="99">
        <f t="shared" si="21"/>
        <v>242.5</v>
      </c>
      <c r="I67" s="99">
        <f>SUM(I68)</f>
        <v>150.4</v>
      </c>
      <c r="J67" s="87">
        <f t="shared" si="2"/>
        <v>62.020618556701038</v>
      </c>
    </row>
    <row r="68" spans="1:10" ht="210" customHeight="1" thickBot="1" x14ac:dyDescent="0.3">
      <c r="A68" s="96" t="s">
        <v>215</v>
      </c>
      <c r="B68" s="20"/>
      <c r="C68" s="47" t="s">
        <v>171</v>
      </c>
      <c r="D68" s="47" t="s">
        <v>167</v>
      </c>
      <c r="E68" s="89">
        <v>140170200</v>
      </c>
      <c r="F68" s="89">
        <v>200</v>
      </c>
      <c r="G68" s="98">
        <v>200</v>
      </c>
      <c r="H68" s="98">
        <v>242.5</v>
      </c>
      <c r="I68" s="98">
        <v>150.4</v>
      </c>
      <c r="J68" s="104">
        <f t="shared" si="2"/>
        <v>62.020618556701038</v>
      </c>
    </row>
    <row r="69" spans="1:10" ht="17.25" customHeight="1" thickBot="1" x14ac:dyDescent="0.3">
      <c r="A69" s="103" t="s">
        <v>79</v>
      </c>
      <c r="B69" s="20"/>
      <c r="C69" s="46" t="s">
        <v>171</v>
      </c>
      <c r="D69" s="46" t="s">
        <v>169</v>
      </c>
      <c r="E69" s="7"/>
      <c r="F69" s="7"/>
      <c r="G69" s="99">
        <f>SUM(G70+G72+G74+G76+G79+G81+G78)</f>
        <v>428.3</v>
      </c>
      <c r="H69" s="99">
        <f t="shared" ref="H69:I69" si="22">SUM(H70+H72+H74+H76+H79+H81+H78)</f>
        <v>1812.1</v>
      </c>
      <c r="I69" s="99">
        <f t="shared" si="22"/>
        <v>1460.5</v>
      </c>
      <c r="J69" s="104">
        <f t="shared" si="2"/>
        <v>80.597097290436508</v>
      </c>
    </row>
    <row r="70" spans="1:10" ht="153.75" customHeight="1" thickBot="1" x14ac:dyDescent="0.3">
      <c r="A70" s="96" t="s">
        <v>216</v>
      </c>
      <c r="B70" s="17"/>
      <c r="C70" s="47" t="s">
        <v>171</v>
      </c>
      <c r="D70" s="47" t="s">
        <v>169</v>
      </c>
      <c r="E70" s="47" t="s">
        <v>217</v>
      </c>
      <c r="F70" s="7"/>
      <c r="G70" s="98">
        <f>SUM(G71)</f>
        <v>276.8</v>
      </c>
      <c r="H70" s="98">
        <f t="shared" ref="H70:I70" si="23">SUM(H71)</f>
        <v>50</v>
      </c>
      <c r="I70" s="98">
        <f t="shared" si="23"/>
        <v>46</v>
      </c>
      <c r="J70" s="87">
        <f t="shared" si="2"/>
        <v>92</v>
      </c>
    </row>
    <row r="71" spans="1:10" ht="27" customHeight="1" thickBot="1" x14ac:dyDescent="0.3">
      <c r="A71" s="94" t="s">
        <v>80</v>
      </c>
      <c r="B71" s="17"/>
      <c r="C71" s="47" t="s">
        <v>171</v>
      </c>
      <c r="D71" s="47" t="s">
        <v>169</v>
      </c>
      <c r="E71" s="47" t="s">
        <v>217</v>
      </c>
      <c r="F71" s="17">
        <v>200</v>
      </c>
      <c r="G71" s="98">
        <v>276.8</v>
      </c>
      <c r="H71" s="98">
        <v>50</v>
      </c>
      <c r="I71" s="98">
        <v>46</v>
      </c>
      <c r="J71" s="87">
        <f t="shared" si="2"/>
        <v>92</v>
      </c>
    </row>
    <row r="72" spans="1:10" ht="155.25" customHeight="1" thickBot="1" x14ac:dyDescent="0.3">
      <c r="A72" s="96" t="s">
        <v>216</v>
      </c>
      <c r="B72" s="17"/>
      <c r="C72" s="47" t="s">
        <v>171</v>
      </c>
      <c r="D72" s="47" t="s">
        <v>169</v>
      </c>
      <c r="E72" s="47" t="s">
        <v>269</v>
      </c>
      <c r="F72" s="7"/>
      <c r="G72" s="98">
        <f>SUM(G73)</f>
        <v>0</v>
      </c>
      <c r="H72" s="98">
        <f t="shared" ref="H72:I72" si="24">SUM(H73)</f>
        <v>520.6</v>
      </c>
      <c r="I72" s="98">
        <f t="shared" si="24"/>
        <v>315.89999999999998</v>
      </c>
      <c r="J72" s="87">
        <f t="shared" si="2"/>
        <v>60.679984633115623</v>
      </c>
    </row>
    <row r="73" spans="1:10" ht="33.75" customHeight="1" thickBot="1" x14ac:dyDescent="0.3">
      <c r="A73" s="94" t="s">
        <v>71</v>
      </c>
      <c r="B73" s="17"/>
      <c r="C73" s="47" t="s">
        <v>171</v>
      </c>
      <c r="D73" s="47" t="s">
        <v>169</v>
      </c>
      <c r="E73" s="47" t="s">
        <v>269</v>
      </c>
      <c r="F73" s="17">
        <v>200</v>
      </c>
      <c r="G73" s="98">
        <v>0</v>
      </c>
      <c r="H73" s="98">
        <v>520.6</v>
      </c>
      <c r="I73" s="98">
        <v>315.89999999999998</v>
      </c>
      <c r="J73" s="87">
        <f t="shared" si="2"/>
        <v>60.679984633115623</v>
      </c>
    </row>
    <row r="74" spans="1:10" ht="164.25" customHeight="1" thickBot="1" x14ac:dyDescent="0.3">
      <c r="A74" s="93" t="s">
        <v>218</v>
      </c>
      <c r="B74" s="80"/>
      <c r="C74" s="47" t="s">
        <v>171</v>
      </c>
      <c r="D74" s="47" t="s">
        <v>169</v>
      </c>
      <c r="E74" s="47" t="s">
        <v>179</v>
      </c>
      <c r="F74" s="80"/>
      <c r="G74" s="80">
        <f>SUM(G75)</f>
        <v>10</v>
      </c>
      <c r="H74" s="80">
        <f t="shared" ref="H74:I74" si="25">SUM(H75)</f>
        <v>0</v>
      </c>
      <c r="I74" s="80">
        <f t="shared" si="25"/>
        <v>0</v>
      </c>
      <c r="J74" s="87" t="e">
        <f t="shared" si="2"/>
        <v>#DIV/0!</v>
      </c>
    </row>
    <row r="75" spans="1:10" ht="26.25" customHeight="1" thickBot="1" x14ac:dyDescent="0.3">
      <c r="A75" s="94" t="s">
        <v>71</v>
      </c>
      <c r="B75" s="80"/>
      <c r="C75" s="47" t="s">
        <v>171</v>
      </c>
      <c r="D75" s="47" t="s">
        <v>169</v>
      </c>
      <c r="E75" s="47" t="s">
        <v>179</v>
      </c>
      <c r="F75" s="80">
        <v>200</v>
      </c>
      <c r="G75" s="80">
        <v>10</v>
      </c>
      <c r="H75" s="80">
        <v>0</v>
      </c>
      <c r="I75" s="80">
        <v>0</v>
      </c>
      <c r="J75" s="87" t="e">
        <f t="shared" si="2"/>
        <v>#DIV/0!</v>
      </c>
    </row>
    <row r="76" spans="1:10" ht="168.75" customHeight="1" thickBot="1" x14ac:dyDescent="0.3">
      <c r="A76" s="101" t="s">
        <v>219</v>
      </c>
      <c r="B76" s="91"/>
      <c r="C76" s="47" t="s">
        <v>171</v>
      </c>
      <c r="D76" s="47" t="s">
        <v>169</v>
      </c>
      <c r="E76" s="47" t="s">
        <v>180</v>
      </c>
      <c r="F76" s="91"/>
      <c r="G76" s="98">
        <f t="shared" ref="G76:J76" si="26">SUM(G77)</f>
        <v>10</v>
      </c>
      <c r="H76" s="98">
        <f t="shared" si="26"/>
        <v>30</v>
      </c>
      <c r="I76" s="98">
        <f>SUM(I77+I78)</f>
        <v>30</v>
      </c>
      <c r="J76" s="98">
        <f t="shared" si="26"/>
        <v>100</v>
      </c>
    </row>
    <row r="77" spans="1:10" ht="29.25" customHeight="1" thickBot="1" x14ac:dyDescent="0.3">
      <c r="A77" s="94" t="s">
        <v>71</v>
      </c>
      <c r="B77" s="91"/>
      <c r="C77" s="47" t="s">
        <v>171</v>
      </c>
      <c r="D77" s="47" t="s">
        <v>169</v>
      </c>
      <c r="E77" s="47" t="s">
        <v>180</v>
      </c>
      <c r="F77" s="91">
        <v>200</v>
      </c>
      <c r="G77" s="91">
        <v>10</v>
      </c>
      <c r="H77" s="91">
        <v>30</v>
      </c>
      <c r="I77" s="91">
        <v>30</v>
      </c>
      <c r="J77" s="87">
        <f t="shared" si="2"/>
        <v>100</v>
      </c>
    </row>
    <row r="78" spans="1:10" ht="29.25" customHeight="1" thickBot="1" x14ac:dyDescent="0.3">
      <c r="A78" s="94" t="s">
        <v>71</v>
      </c>
      <c r="B78" s="102"/>
      <c r="C78" s="47" t="s">
        <v>171</v>
      </c>
      <c r="D78" s="47" t="s">
        <v>169</v>
      </c>
      <c r="E78" s="47" t="s">
        <v>244</v>
      </c>
      <c r="F78" s="102">
        <v>200</v>
      </c>
      <c r="G78" s="102">
        <v>3</v>
      </c>
      <c r="H78" s="102">
        <v>3</v>
      </c>
      <c r="I78" s="102">
        <v>0</v>
      </c>
      <c r="J78" s="87">
        <f t="shared" si="2"/>
        <v>0</v>
      </c>
    </row>
    <row r="79" spans="1:10" ht="240.75" customHeight="1" thickBot="1" x14ac:dyDescent="0.3">
      <c r="A79" s="136" t="s">
        <v>282</v>
      </c>
      <c r="B79" s="92"/>
      <c r="C79" s="47" t="s">
        <v>171</v>
      </c>
      <c r="D79" s="47" t="s">
        <v>169</v>
      </c>
      <c r="E79" s="139" t="s">
        <v>283</v>
      </c>
      <c r="F79" s="92"/>
      <c r="G79" s="98">
        <f>SUM(G80)</f>
        <v>127.5</v>
      </c>
      <c r="H79" s="98">
        <f t="shared" ref="H79:J79" si="27">SUM(H80)</f>
        <v>1207.5</v>
      </c>
      <c r="I79" s="98">
        <f t="shared" si="27"/>
        <v>1068.5999999999999</v>
      </c>
      <c r="J79" s="98">
        <f t="shared" si="27"/>
        <v>88.49689440993788</v>
      </c>
    </row>
    <row r="80" spans="1:10" ht="29.25" customHeight="1" thickBot="1" x14ac:dyDescent="0.3">
      <c r="A80" s="94" t="s">
        <v>71</v>
      </c>
      <c r="B80" s="92"/>
      <c r="C80" s="47" t="s">
        <v>171</v>
      </c>
      <c r="D80" s="47" t="s">
        <v>169</v>
      </c>
      <c r="E80" s="139" t="s">
        <v>283</v>
      </c>
      <c r="F80" s="137">
        <v>200</v>
      </c>
      <c r="G80" s="98">
        <v>127.5</v>
      </c>
      <c r="H80" s="98">
        <v>1207.5</v>
      </c>
      <c r="I80" s="92">
        <v>1068.5999999999999</v>
      </c>
      <c r="J80" s="87">
        <f t="shared" si="2"/>
        <v>88.49689440993788</v>
      </c>
    </row>
    <row r="81" spans="1:10" ht="191.25" customHeight="1" thickBot="1" x14ac:dyDescent="0.3">
      <c r="A81" s="93" t="s">
        <v>222</v>
      </c>
      <c r="B81" s="92"/>
      <c r="C81" s="47" t="s">
        <v>171</v>
      </c>
      <c r="D81" s="47" t="s">
        <v>169</v>
      </c>
      <c r="E81" s="47" t="s">
        <v>223</v>
      </c>
      <c r="F81" s="92"/>
      <c r="G81" s="98">
        <f>SUM(G82)</f>
        <v>1</v>
      </c>
      <c r="H81" s="98">
        <f t="shared" ref="H81:J81" si="28">SUM(H82)</f>
        <v>1</v>
      </c>
      <c r="I81" s="98">
        <f t="shared" si="28"/>
        <v>0</v>
      </c>
      <c r="J81" s="98">
        <f t="shared" si="28"/>
        <v>0</v>
      </c>
    </row>
    <row r="82" spans="1:10" ht="29.25" customHeight="1" thickBot="1" x14ac:dyDescent="0.3">
      <c r="A82" s="94" t="s">
        <v>71</v>
      </c>
      <c r="B82" s="92"/>
      <c r="C82" s="47" t="s">
        <v>171</v>
      </c>
      <c r="D82" s="47" t="s">
        <v>169</v>
      </c>
      <c r="E82" s="47" t="s">
        <v>223</v>
      </c>
      <c r="F82" s="92">
        <v>200</v>
      </c>
      <c r="G82" s="98">
        <v>1</v>
      </c>
      <c r="H82" s="98">
        <v>1</v>
      </c>
      <c r="I82" s="92"/>
      <c r="J82" s="87">
        <f t="shared" si="2"/>
        <v>0</v>
      </c>
    </row>
    <row r="83" spans="1:10" ht="18.75" customHeight="1" thickBot="1" x14ac:dyDescent="0.3">
      <c r="A83" s="103" t="s">
        <v>81</v>
      </c>
      <c r="B83" s="20"/>
      <c r="C83" s="46">
        <v>10</v>
      </c>
      <c r="D83" s="48"/>
      <c r="E83" s="7"/>
      <c r="F83" s="7"/>
      <c r="G83" s="99">
        <f>SUM(G84+G87)</f>
        <v>63</v>
      </c>
      <c r="H83" s="99">
        <f t="shared" ref="H83:I83" si="29">SUM(H84+H87)</f>
        <v>56</v>
      </c>
      <c r="I83" s="20">
        <f t="shared" si="29"/>
        <v>45.1</v>
      </c>
      <c r="J83" s="87">
        <f t="shared" si="2"/>
        <v>80.535714285714292</v>
      </c>
    </row>
    <row r="84" spans="1:10" ht="18" customHeight="1" thickBot="1" x14ac:dyDescent="0.3">
      <c r="A84" s="94" t="s">
        <v>82</v>
      </c>
      <c r="B84" s="17"/>
      <c r="C84" s="47">
        <v>10</v>
      </c>
      <c r="D84" s="47" t="s">
        <v>166</v>
      </c>
      <c r="E84" s="7"/>
      <c r="F84" s="7"/>
      <c r="G84" s="98">
        <f>SUM(G85)</f>
        <v>58</v>
      </c>
      <c r="H84" s="98">
        <f t="shared" ref="H84:I85" si="30">SUM(H85)</f>
        <v>31</v>
      </c>
      <c r="I84" s="23">
        <f t="shared" si="30"/>
        <v>30.1</v>
      </c>
      <c r="J84" s="87">
        <f t="shared" si="2"/>
        <v>97.096774193548399</v>
      </c>
    </row>
    <row r="85" spans="1:10" ht="258.75" customHeight="1" thickBot="1" x14ac:dyDescent="0.3">
      <c r="A85" s="93" t="s">
        <v>225</v>
      </c>
      <c r="B85" s="17"/>
      <c r="C85" s="47">
        <v>10</v>
      </c>
      <c r="D85" s="47" t="s">
        <v>166</v>
      </c>
      <c r="E85" s="47" t="s">
        <v>224</v>
      </c>
      <c r="F85" s="7"/>
      <c r="G85" s="98">
        <f>SUM(G86)</f>
        <v>58</v>
      </c>
      <c r="H85" s="98">
        <f t="shared" si="30"/>
        <v>31</v>
      </c>
      <c r="I85" s="98">
        <f t="shared" si="30"/>
        <v>30.1</v>
      </c>
      <c r="J85" s="87">
        <f t="shared" si="2"/>
        <v>97.096774193548399</v>
      </c>
    </row>
    <row r="86" spans="1:10" ht="26.25" customHeight="1" thickBot="1" x14ac:dyDescent="0.3">
      <c r="A86" s="22" t="s">
        <v>83</v>
      </c>
      <c r="B86" s="17"/>
      <c r="C86" s="47">
        <v>10</v>
      </c>
      <c r="D86" s="47" t="s">
        <v>166</v>
      </c>
      <c r="E86" s="47" t="s">
        <v>224</v>
      </c>
      <c r="F86" s="17">
        <v>300</v>
      </c>
      <c r="G86" s="17">
        <v>58</v>
      </c>
      <c r="H86" s="92">
        <v>31</v>
      </c>
      <c r="I86" s="92">
        <v>30.1</v>
      </c>
      <c r="J86" s="87">
        <f t="shared" si="2"/>
        <v>97.096774193548399</v>
      </c>
    </row>
    <row r="87" spans="1:10" ht="26.25" customHeight="1" thickBot="1" x14ac:dyDescent="0.3">
      <c r="A87" s="103" t="s">
        <v>84</v>
      </c>
      <c r="B87" s="20"/>
      <c r="C87" s="46">
        <v>10</v>
      </c>
      <c r="D87" s="46" t="s">
        <v>169</v>
      </c>
      <c r="E87" s="7"/>
      <c r="F87" s="7"/>
      <c r="G87" s="98">
        <f>SUM(G88+G90+G91)</f>
        <v>5</v>
      </c>
      <c r="H87" s="98">
        <f t="shared" ref="H87:J87" si="31">SUM(H88+H90+H91)</f>
        <v>25</v>
      </c>
      <c r="I87" s="98">
        <f t="shared" si="31"/>
        <v>15</v>
      </c>
      <c r="J87" s="98">
        <f t="shared" si="31"/>
        <v>71.428571428571431</v>
      </c>
    </row>
    <row r="88" spans="1:10" ht="222.75" customHeight="1" thickBot="1" x14ac:dyDescent="0.3">
      <c r="A88" s="93" t="s">
        <v>226</v>
      </c>
      <c r="B88" s="17"/>
      <c r="C88" s="47">
        <v>10</v>
      </c>
      <c r="D88" s="47" t="s">
        <v>169</v>
      </c>
      <c r="E88" s="47" t="s">
        <v>259</v>
      </c>
      <c r="F88" s="7"/>
      <c r="G88" s="98">
        <f>SUM(G89)</f>
        <v>2</v>
      </c>
      <c r="H88" s="98">
        <f t="shared" ref="H88:I88" si="32">SUM(H89)</f>
        <v>2</v>
      </c>
      <c r="I88" s="98">
        <f t="shared" si="32"/>
        <v>0</v>
      </c>
      <c r="J88" s="87">
        <f t="shared" si="2"/>
        <v>0</v>
      </c>
    </row>
    <row r="89" spans="1:10" ht="30" customHeight="1" thickBot="1" x14ac:dyDescent="0.3">
      <c r="A89" s="94" t="s">
        <v>83</v>
      </c>
      <c r="B89" s="17"/>
      <c r="C89" s="47">
        <v>10</v>
      </c>
      <c r="D89" s="47" t="s">
        <v>169</v>
      </c>
      <c r="E89" s="47" t="s">
        <v>259</v>
      </c>
      <c r="F89" s="17">
        <v>300</v>
      </c>
      <c r="G89" s="98">
        <v>2</v>
      </c>
      <c r="H89" s="98">
        <v>2</v>
      </c>
      <c r="I89" s="98">
        <v>0</v>
      </c>
      <c r="J89" s="87">
        <f t="shared" si="2"/>
        <v>0</v>
      </c>
    </row>
    <row r="90" spans="1:10" ht="261.75" customHeight="1" thickBot="1" x14ac:dyDescent="0.3">
      <c r="A90" s="93" t="s">
        <v>227</v>
      </c>
      <c r="B90" s="92"/>
      <c r="C90" s="47" t="s">
        <v>228</v>
      </c>
      <c r="D90" s="47" t="s">
        <v>169</v>
      </c>
      <c r="E90" s="47" t="s">
        <v>229</v>
      </c>
      <c r="F90" s="92">
        <v>300</v>
      </c>
      <c r="G90" s="98">
        <v>1</v>
      </c>
      <c r="H90" s="98">
        <v>21</v>
      </c>
      <c r="I90" s="98">
        <v>15</v>
      </c>
      <c r="J90" s="87">
        <f t="shared" si="2"/>
        <v>71.428571428571431</v>
      </c>
    </row>
    <row r="91" spans="1:10" ht="286.5" customHeight="1" thickBot="1" x14ac:dyDescent="0.3">
      <c r="A91" s="96" t="s">
        <v>230</v>
      </c>
      <c r="B91" s="92"/>
      <c r="C91" s="47" t="s">
        <v>228</v>
      </c>
      <c r="D91" s="47" t="s">
        <v>169</v>
      </c>
      <c r="E91" s="47" t="s">
        <v>231</v>
      </c>
      <c r="F91" s="92">
        <v>300</v>
      </c>
      <c r="G91" s="98">
        <v>2</v>
      </c>
      <c r="H91" s="98">
        <v>2</v>
      </c>
      <c r="I91" s="98">
        <v>0</v>
      </c>
      <c r="J91" s="87">
        <f t="shared" si="2"/>
        <v>0</v>
      </c>
    </row>
    <row r="92" spans="1:10" ht="30" customHeight="1" thickBot="1" x14ac:dyDescent="0.3">
      <c r="A92" s="103" t="s">
        <v>177</v>
      </c>
      <c r="B92" s="20"/>
      <c r="C92" s="46" t="s">
        <v>178</v>
      </c>
      <c r="D92" s="46"/>
      <c r="E92" s="46"/>
      <c r="F92" s="20"/>
      <c r="G92" s="20">
        <f>SUM(G93)</f>
        <v>1</v>
      </c>
      <c r="H92" s="20">
        <f>SUM(H93)</f>
        <v>1</v>
      </c>
      <c r="I92" s="20">
        <f>SUM(I93)</f>
        <v>0</v>
      </c>
      <c r="J92" s="87">
        <f t="shared" si="2"/>
        <v>0</v>
      </c>
    </row>
    <row r="93" spans="1:10" ht="214.5" customHeight="1" thickBot="1" x14ac:dyDescent="0.3">
      <c r="A93" s="95" t="s">
        <v>284</v>
      </c>
      <c r="B93" s="89"/>
      <c r="C93" s="47" t="s">
        <v>178</v>
      </c>
      <c r="D93" s="47" t="s">
        <v>166</v>
      </c>
      <c r="E93" s="47" t="s">
        <v>258</v>
      </c>
      <c r="F93" s="89">
        <v>730</v>
      </c>
      <c r="G93" s="89">
        <v>1</v>
      </c>
      <c r="H93" s="89">
        <v>1</v>
      </c>
      <c r="I93" s="89">
        <v>0</v>
      </c>
      <c r="J93" s="87">
        <f t="shared" si="2"/>
        <v>0</v>
      </c>
    </row>
    <row r="94" spans="1:10" ht="67.5" customHeight="1" thickBot="1" x14ac:dyDescent="0.3">
      <c r="A94" s="105" t="s">
        <v>85</v>
      </c>
      <c r="B94" s="20">
        <v>971</v>
      </c>
      <c r="C94" s="48"/>
      <c r="D94" s="48"/>
      <c r="E94" s="7"/>
      <c r="F94" s="7"/>
      <c r="G94" s="128">
        <f>SUM(G98+G95)</f>
        <v>3274.5</v>
      </c>
      <c r="H94" s="128">
        <f t="shared" ref="H94:I94" si="33">SUM(H98+H95)</f>
        <v>4319.8</v>
      </c>
      <c r="I94" s="128">
        <f t="shared" si="33"/>
        <v>2468.6000000000004</v>
      </c>
      <c r="J94" s="87">
        <f t="shared" si="2"/>
        <v>57.146164174267334</v>
      </c>
    </row>
    <row r="95" spans="1:10" ht="19.5" customHeight="1" thickBot="1" x14ac:dyDescent="0.3">
      <c r="A95" s="119" t="s">
        <v>74</v>
      </c>
      <c r="B95" s="20"/>
      <c r="C95" s="122" t="s">
        <v>168</v>
      </c>
      <c r="D95" s="48"/>
      <c r="E95" s="7"/>
      <c r="F95" s="7"/>
      <c r="G95" s="128">
        <f>G96</f>
        <v>0</v>
      </c>
      <c r="H95" s="128">
        <f t="shared" ref="H95:I95" si="34">H96</f>
        <v>357.8</v>
      </c>
      <c r="I95" s="128">
        <f t="shared" si="34"/>
        <v>58.3</v>
      </c>
      <c r="J95" s="129">
        <f t="shared" ref="H95:J96" si="35">J96</f>
        <v>16.294019005030741</v>
      </c>
    </row>
    <row r="96" spans="1:10" ht="27.75" customHeight="1" thickBot="1" x14ac:dyDescent="0.3">
      <c r="A96" s="124" t="s">
        <v>75</v>
      </c>
      <c r="B96" s="20"/>
      <c r="C96" s="121" t="s">
        <v>168</v>
      </c>
      <c r="D96" s="121" t="s">
        <v>170</v>
      </c>
      <c r="E96" s="123"/>
      <c r="F96" s="123"/>
      <c r="G96" s="39">
        <f>G97</f>
        <v>0</v>
      </c>
      <c r="H96" s="39">
        <f t="shared" si="35"/>
        <v>357.8</v>
      </c>
      <c r="I96" s="39">
        <f t="shared" si="35"/>
        <v>58.3</v>
      </c>
      <c r="J96" s="130">
        <f t="shared" si="35"/>
        <v>16.294019005030741</v>
      </c>
    </row>
    <row r="97" spans="1:10" ht="249" customHeight="1" thickBot="1" x14ac:dyDescent="0.3">
      <c r="A97" s="125" t="s">
        <v>270</v>
      </c>
      <c r="B97" s="20"/>
      <c r="C97" s="120" t="s">
        <v>168</v>
      </c>
      <c r="D97" s="120" t="s">
        <v>170</v>
      </c>
      <c r="E97" s="126" t="s">
        <v>243</v>
      </c>
      <c r="F97" s="127">
        <v>200</v>
      </c>
      <c r="G97" s="127">
        <v>0</v>
      </c>
      <c r="H97" s="127">
        <v>357.8</v>
      </c>
      <c r="I97" s="127">
        <v>58.3</v>
      </c>
      <c r="J97" s="104">
        <f t="shared" si="2"/>
        <v>16.294019005030741</v>
      </c>
    </row>
    <row r="98" spans="1:10" ht="28.5" customHeight="1" thickBot="1" x14ac:dyDescent="0.3">
      <c r="A98" s="105" t="s">
        <v>78</v>
      </c>
      <c r="B98" s="20"/>
      <c r="C98" s="46" t="s">
        <v>171</v>
      </c>
      <c r="D98" s="46"/>
      <c r="E98" s="20"/>
      <c r="F98" s="20"/>
      <c r="G98" s="20">
        <f>SUM(G99+G104+G115)</f>
        <v>3274.5</v>
      </c>
      <c r="H98" s="20">
        <f>SUM(H99+H104+H115)</f>
        <v>3962</v>
      </c>
      <c r="I98" s="20">
        <f>SUM(I99+I104+I115)</f>
        <v>2410.3000000000002</v>
      </c>
      <c r="J98" s="87">
        <f t="shared" si="2"/>
        <v>60.835436648157504</v>
      </c>
    </row>
    <row r="99" spans="1:10" ht="16.5" customHeight="1" thickBot="1" x14ac:dyDescent="0.3">
      <c r="A99" s="105" t="s">
        <v>86</v>
      </c>
      <c r="B99" s="20"/>
      <c r="C99" s="46" t="s">
        <v>171</v>
      </c>
      <c r="D99" s="46" t="s">
        <v>167</v>
      </c>
      <c r="E99" s="20"/>
      <c r="F99" s="20"/>
      <c r="G99" s="99">
        <f>SUM(G100+G101+G103)</f>
        <v>1224.9000000000001</v>
      </c>
      <c r="H99" s="99">
        <f>SUM(H100+H101+H103)</f>
        <v>1224.9000000000001</v>
      </c>
      <c r="I99" s="99">
        <f>SUM(I100+I101+I103)</f>
        <v>775.9</v>
      </c>
      <c r="J99" s="99">
        <f>SUM(J100+J101+J103)</f>
        <v>148.2177279841832</v>
      </c>
    </row>
    <row r="100" spans="1:10" ht="164.25" customHeight="1" thickBot="1" x14ac:dyDescent="0.3">
      <c r="A100" s="95" t="s">
        <v>232</v>
      </c>
      <c r="B100" s="17"/>
      <c r="C100" s="47" t="s">
        <v>171</v>
      </c>
      <c r="D100" s="47" t="s">
        <v>167</v>
      </c>
      <c r="E100" s="47" t="s">
        <v>233</v>
      </c>
      <c r="F100" s="17"/>
      <c r="G100" s="98">
        <f>SUM(G102)</f>
        <v>10</v>
      </c>
      <c r="H100" s="98">
        <f t="shared" ref="H100:J100" si="36">SUM(H102)</f>
        <v>10</v>
      </c>
      <c r="I100" s="98">
        <f t="shared" si="36"/>
        <v>8.5</v>
      </c>
      <c r="J100" s="98">
        <f t="shared" si="36"/>
        <v>85</v>
      </c>
    </row>
    <row r="101" spans="1:10" ht="26.25" thickBot="1" x14ac:dyDescent="0.3">
      <c r="A101" s="94" t="s">
        <v>71</v>
      </c>
      <c r="B101" s="92"/>
      <c r="C101" s="47" t="s">
        <v>171</v>
      </c>
      <c r="D101" s="47" t="s">
        <v>167</v>
      </c>
      <c r="E101" s="47" t="s">
        <v>233</v>
      </c>
      <c r="F101" s="92">
        <v>200</v>
      </c>
      <c r="G101" s="98">
        <v>1213.9000000000001</v>
      </c>
      <c r="H101" s="98">
        <v>1213.9000000000001</v>
      </c>
      <c r="I101" s="98">
        <v>767.4</v>
      </c>
      <c r="J101" s="87">
        <f t="shared" si="2"/>
        <v>63.217727984183206</v>
      </c>
    </row>
    <row r="102" spans="1:10" ht="19.5" customHeight="1" thickBot="1" x14ac:dyDescent="0.3">
      <c r="A102" s="94" t="s">
        <v>66</v>
      </c>
      <c r="B102" s="80"/>
      <c r="C102" s="47" t="s">
        <v>171</v>
      </c>
      <c r="D102" s="47" t="s">
        <v>167</v>
      </c>
      <c r="E102" s="47" t="s">
        <v>233</v>
      </c>
      <c r="F102" s="80">
        <v>800</v>
      </c>
      <c r="G102" s="98">
        <v>10</v>
      </c>
      <c r="H102" s="98">
        <v>10</v>
      </c>
      <c r="I102" s="98">
        <v>8.5</v>
      </c>
      <c r="J102" s="87">
        <f t="shared" si="2"/>
        <v>85</v>
      </c>
    </row>
    <row r="103" spans="1:10" ht="230.25" customHeight="1" thickBot="1" x14ac:dyDescent="0.3">
      <c r="A103" s="95" t="s">
        <v>234</v>
      </c>
      <c r="B103" s="92"/>
      <c r="C103" s="47" t="s">
        <v>171</v>
      </c>
      <c r="D103" s="47" t="s">
        <v>167</v>
      </c>
      <c r="E103" s="47" t="s">
        <v>235</v>
      </c>
      <c r="F103" s="92">
        <v>200</v>
      </c>
      <c r="G103" s="98">
        <v>1</v>
      </c>
      <c r="H103" s="98">
        <v>1</v>
      </c>
      <c r="I103" s="98">
        <v>0</v>
      </c>
      <c r="J103" s="87">
        <f t="shared" si="2"/>
        <v>0</v>
      </c>
    </row>
    <row r="104" spans="1:10" ht="16.5" customHeight="1" thickBot="1" x14ac:dyDescent="0.3">
      <c r="A104" s="103" t="s">
        <v>87</v>
      </c>
      <c r="B104" s="20"/>
      <c r="C104" s="46" t="s">
        <v>171</v>
      </c>
      <c r="D104" s="46" t="s">
        <v>169</v>
      </c>
      <c r="E104" s="20"/>
      <c r="F104" s="20"/>
      <c r="G104" s="99">
        <f>SUM(G106+G107+G109+G111+G113)</f>
        <v>475</v>
      </c>
      <c r="H104" s="99">
        <f t="shared" ref="H104:I104" si="37">SUM(H106+H107+H109+H111+H113)</f>
        <v>475</v>
      </c>
      <c r="I104" s="99">
        <f t="shared" si="37"/>
        <v>104.30000000000001</v>
      </c>
      <c r="J104" s="87">
        <f t="shared" si="2"/>
        <v>21.957894736842107</v>
      </c>
    </row>
    <row r="105" spans="1:10" ht="164.25" customHeight="1" thickBot="1" x14ac:dyDescent="0.3">
      <c r="A105" s="95" t="s">
        <v>237</v>
      </c>
      <c r="B105" s="20"/>
      <c r="C105" s="47" t="s">
        <v>171</v>
      </c>
      <c r="D105" s="47" t="s">
        <v>169</v>
      </c>
      <c r="E105" s="46" t="s">
        <v>179</v>
      </c>
      <c r="F105" s="20"/>
      <c r="G105" s="99">
        <f>SUM(G106)</f>
        <v>30</v>
      </c>
      <c r="H105" s="99">
        <f t="shared" ref="H105:J105" si="38">SUM(H106)</f>
        <v>30</v>
      </c>
      <c r="I105" s="99">
        <f t="shared" si="38"/>
        <v>20</v>
      </c>
      <c r="J105" s="87">
        <f t="shared" si="38"/>
        <v>66.666666666666657</v>
      </c>
    </row>
    <row r="106" spans="1:10" ht="29.25" customHeight="1" thickBot="1" x14ac:dyDescent="0.3">
      <c r="A106" s="94" t="s">
        <v>80</v>
      </c>
      <c r="B106" s="17"/>
      <c r="C106" s="47" t="s">
        <v>171</v>
      </c>
      <c r="D106" s="47" t="s">
        <v>169</v>
      </c>
      <c r="E106" s="47" t="s">
        <v>179</v>
      </c>
      <c r="F106" s="17">
        <v>200</v>
      </c>
      <c r="G106" s="98">
        <v>30</v>
      </c>
      <c r="H106" s="98">
        <v>30</v>
      </c>
      <c r="I106" s="98">
        <v>20</v>
      </c>
      <c r="J106" s="87">
        <f t="shared" si="2"/>
        <v>66.666666666666657</v>
      </c>
    </row>
    <row r="107" spans="1:10" ht="162.75" customHeight="1" thickBot="1" x14ac:dyDescent="0.3">
      <c r="A107" s="95" t="s">
        <v>238</v>
      </c>
      <c r="B107" s="92"/>
      <c r="C107" s="47" t="s">
        <v>171</v>
      </c>
      <c r="D107" s="47" t="s">
        <v>169</v>
      </c>
      <c r="E107" s="46" t="s">
        <v>180</v>
      </c>
      <c r="F107" s="20"/>
      <c r="G107" s="99">
        <f>SUM(G108)</f>
        <v>225</v>
      </c>
      <c r="H107" s="99">
        <f t="shared" ref="H107:I107" si="39">SUM(H108)</f>
        <v>225</v>
      </c>
      <c r="I107" s="99">
        <f t="shared" si="39"/>
        <v>57.9</v>
      </c>
      <c r="J107" s="87">
        <f t="shared" si="2"/>
        <v>25.733333333333331</v>
      </c>
    </row>
    <row r="108" spans="1:10" ht="29.25" customHeight="1" thickBot="1" x14ac:dyDescent="0.3">
      <c r="A108" s="94" t="s">
        <v>80</v>
      </c>
      <c r="B108" s="89"/>
      <c r="C108" s="47" t="s">
        <v>171</v>
      </c>
      <c r="D108" s="47" t="s">
        <v>169</v>
      </c>
      <c r="E108" s="47" t="s">
        <v>180</v>
      </c>
      <c r="F108" s="89">
        <v>200</v>
      </c>
      <c r="G108" s="98">
        <v>225</v>
      </c>
      <c r="H108" s="98">
        <v>225</v>
      </c>
      <c r="I108" s="98">
        <v>57.9</v>
      </c>
      <c r="J108" s="87">
        <f t="shared" si="2"/>
        <v>25.733333333333331</v>
      </c>
    </row>
    <row r="109" spans="1:10" ht="153" customHeight="1" thickBot="1" x14ac:dyDescent="0.3">
      <c r="A109" s="97" t="s">
        <v>220</v>
      </c>
      <c r="B109" s="92"/>
      <c r="C109" s="47" t="s">
        <v>171</v>
      </c>
      <c r="D109" s="47" t="s">
        <v>169</v>
      </c>
      <c r="E109" s="46" t="s">
        <v>221</v>
      </c>
      <c r="F109" s="20"/>
      <c r="G109" s="99">
        <f>SUM(G110)</f>
        <v>10</v>
      </c>
      <c r="H109" s="99">
        <f t="shared" ref="H109:I109" si="40">SUM(H110)</f>
        <v>10</v>
      </c>
      <c r="I109" s="99">
        <f t="shared" si="40"/>
        <v>0</v>
      </c>
      <c r="J109" s="87">
        <f t="shared" si="2"/>
        <v>0</v>
      </c>
    </row>
    <row r="110" spans="1:10" ht="27" customHeight="1" thickBot="1" x14ac:dyDescent="0.3">
      <c r="A110" s="94" t="s">
        <v>80</v>
      </c>
      <c r="B110" s="89"/>
      <c r="C110" s="47" t="s">
        <v>171</v>
      </c>
      <c r="D110" s="47" t="s">
        <v>169</v>
      </c>
      <c r="E110" s="47" t="s">
        <v>221</v>
      </c>
      <c r="F110" s="89">
        <v>200</v>
      </c>
      <c r="G110" s="98">
        <v>10</v>
      </c>
      <c r="H110" s="98">
        <v>10</v>
      </c>
      <c r="I110" s="98">
        <v>0</v>
      </c>
      <c r="J110" s="87">
        <v>0</v>
      </c>
    </row>
    <row r="111" spans="1:10" ht="153" customHeight="1" thickBot="1" x14ac:dyDescent="0.3">
      <c r="A111" s="94" t="s">
        <v>239</v>
      </c>
      <c r="B111" s="92"/>
      <c r="C111" s="47" t="s">
        <v>171</v>
      </c>
      <c r="D111" s="47" t="s">
        <v>169</v>
      </c>
      <c r="E111" s="46" t="s">
        <v>181</v>
      </c>
      <c r="F111" s="20"/>
      <c r="G111" s="99">
        <f>SUM(G112)</f>
        <v>200</v>
      </c>
      <c r="H111" s="99">
        <f t="shared" ref="H111:I111" si="41">SUM(H112)</f>
        <v>200</v>
      </c>
      <c r="I111" s="99">
        <f t="shared" si="41"/>
        <v>20.399999999999999</v>
      </c>
      <c r="J111" s="87">
        <f t="shared" si="2"/>
        <v>10.199999999999999</v>
      </c>
    </row>
    <row r="112" spans="1:10" ht="29.25" customHeight="1" thickBot="1" x14ac:dyDescent="0.3">
      <c r="A112" s="94" t="s">
        <v>80</v>
      </c>
      <c r="B112" s="89"/>
      <c r="C112" s="47" t="s">
        <v>171</v>
      </c>
      <c r="D112" s="47" t="s">
        <v>169</v>
      </c>
      <c r="E112" s="47" t="s">
        <v>181</v>
      </c>
      <c r="F112" s="89">
        <v>200</v>
      </c>
      <c r="G112" s="98">
        <v>200</v>
      </c>
      <c r="H112" s="98">
        <v>200</v>
      </c>
      <c r="I112" s="98">
        <v>20.399999999999999</v>
      </c>
      <c r="J112" s="87">
        <f t="shared" si="2"/>
        <v>10.199999999999999</v>
      </c>
    </row>
    <row r="113" spans="1:10" ht="129.75" customHeight="1" thickBot="1" x14ac:dyDescent="0.3">
      <c r="A113" s="94" t="s">
        <v>236</v>
      </c>
      <c r="B113" s="92"/>
      <c r="C113" s="47" t="s">
        <v>171</v>
      </c>
      <c r="D113" s="47" t="s">
        <v>169</v>
      </c>
      <c r="E113" s="46" t="s">
        <v>182</v>
      </c>
      <c r="F113" s="20"/>
      <c r="G113" s="99">
        <f>SUM(G114)</f>
        <v>10</v>
      </c>
      <c r="H113" s="99">
        <f t="shared" ref="H113:I113" si="42">SUM(H114)</f>
        <v>10</v>
      </c>
      <c r="I113" s="99">
        <f t="shared" si="42"/>
        <v>6</v>
      </c>
      <c r="J113" s="87">
        <f t="shared" si="2"/>
        <v>60</v>
      </c>
    </row>
    <row r="114" spans="1:10" ht="30" customHeight="1" thickBot="1" x14ac:dyDescent="0.3">
      <c r="A114" s="94" t="s">
        <v>80</v>
      </c>
      <c r="B114" s="80"/>
      <c r="C114" s="47" t="s">
        <v>171</v>
      </c>
      <c r="D114" s="47" t="s">
        <v>169</v>
      </c>
      <c r="E114" s="47" t="s">
        <v>182</v>
      </c>
      <c r="F114" s="80">
        <v>200</v>
      </c>
      <c r="G114" s="98">
        <v>10</v>
      </c>
      <c r="H114" s="98">
        <v>10</v>
      </c>
      <c r="I114" s="98">
        <v>6</v>
      </c>
      <c r="J114" s="87">
        <f t="shared" si="2"/>
        <v>60</v>
      </c>
    </row>
    <row r="115" spans="1:10" ht="39" customHeight="1" thickBot="1" x14ac:dyDescent="0.3">
      <c r="A115" s="103" t="s">
        <v>89</v>
      </c>
      <c r="B115" s="20"/>
      <c r="C115" s="46" t="s">
        <v>171</v>
      </c>
      <c r="D115" s="46" t="s">
        <v>171</v>
      </c>
      <c r="E115" s="20"/>
      <c r="F115" s="20"/>
      <c r="G115" s="20">
        <f>SUM(G116)</f>
        <v>1574.6</v>
      </c>
      <c r="H115" s="20">
        <f t="shared" ref="H115:I115" si="43">SUM(H116)</f>
        <v>2262.1</v>
      </c>
      <c r="I115" s="20">
        <f t="shared" si="43"/>
        <v>1530.1</v>
      </c>
      <c r="J115" s="87">
        <f t="shared" si="2"/>
        <v>67.640687856416605</v>
      </c>
    </row>
    <row r="116" spans="1:10" ht="208.5" customHeight="1" thickBot="1" x14ac:dyDescent="0.3">
      <c r="A116" s="95" t="s">
        <v>240</v>
      </c>
      <c r="B116" s="20"/>
      <c r="C116" s="47" t="s">
        <v>171</v>
      </c>
      <c r="D116" s="47" t="s">
        <v>171</v>
      </c>
      <c r="E116" s="47" t="s">
        <v>241</v>
      </c>
      <c r="F116" s="17"/>
      <c r="G116" s="17">
        <f>SUM(G117+G118+G119)</f>
        <v>1574.6</v>
      </c>
      <c r="H116" s="23">
        <f t="shared" ref="H116:I116" si="44">SUM(H117+H118+H119)</f>
        <v>2262.1</v>
      </c>
      <c r="I116" s="23">
        <f t="shared" si="44"/>
        <v>1530.1</v>
      </c>
      <c r="J116" s="87">
        <f t="shared" si="2"/>
        <v>67.640687856416605</v>
      </c>
    </row>
    <row r="117" spans="1:10" ht="122.25" customHeight="1" thickBot="1" x14ac:dyDescent="0.3">
      <c r="A117" s="94" t="s">
        <v>90</v>
      </c>
      <c r="B117" s="17"/>
      <c r="C117" s="47" t="s">
        <v>171</v>
      </c>
      <c r="D117" s="47" t="s">
        <v>171</v>
      </c>
      <c r="E117" s="47" t="s">
        <v>241</v>
      </c>
      <c r="F117" s="17">
        <v>100</v>
      </c>
      <c r="G117" s="17">
        <v>1384.6</v>
      </c>
      <c r="H117" s="17">
        <v>2072.1</v>
      </c>
      <c r="I117" s="17">
        <v>1428.5</v>
      </c>
      <c r="J117" s="87">
        <f t="shared" si="2"/>
        <v>68.93972298634236</v>
      </c>
    </row>
    <row r="118" spans="1:10" ht="26.25" thickBot="1" x14ac:dyDescent="0.3">
      <c r="A118" s="94" t="s">
        <v>71</v>
      </c>
      <c r="B118" s="17"/>
      <c r="C118" s="47" t="s">
        <v>171</v>
      </c>
      <c r="D118" s="47" t="s">
        <v>171</v>
      </c>
      <c r="E118" s="47" t="s">
        <v>241</v>
      </c>
      <c r="F118" s="17">
        <v>200</v>
      </c>
      <c r="G118" s="98">
        <v>140</v>
      </c>
      <c r="H118" s="98">
        <v>140</v>
      </c>
      <c r="I118" s="17">
        <v>74.3</v>
      </c>
      <c r="J118" s="87">
        <f t="shared" si="2"/>
        <v>53.071428571428569</v>
      </c>
    </row>
    <row r="119" spans="1:10" ht="15.75" customHeight="1" thickBot="1" x14ac:dyDescent="0.3">
      <c r="A119" s="94" t="s">
        <v>66</v>
      </c>
      <c r="B119" s="17"/>
      <c r="C119" s="47" t="s">
        <v>171</v>
      </c>
      <c r="D119" s="47" t="s">
        <v>171</v>
      </c>
      <c r="E119" s="47" t="s">
        <v>265</v>
      </c>
      <c r="F119" s="17">
        <v>800</v>
      </c>
      <c r="G119" s="98">
        <v>50</v>
      </c>
      <c r="H119" s="98">
        <v>50</v>
      </c>
      <c r="I119" s="17">
        <v>27.3</v>
      </c>
      <c r="J119" s="87">
        <f t="shared" si="2"/>
        <v>54.6</v>
      </c>
    </row>
    <row r="120" spans="1:10" ht="54.75" customHeight="1" thickBot="1" x14ac:dyDescent="0.3">
      <c r="A120" s="105" t="s">
        <v>91</v>
      </c>
      <c r="B120" s="20">
        <v>970</v>
      </c>
      <c r="C120" s="46"/>
      <c r="D120" s="46"/>
      <c r="E120" s="20"/>
      <c r="F120" s="20"/>
      <c r="G120" s="20">
        <f>SUM(G121+G132)</f>
        <v>4106.1000000000004</v>
      </c>
      <c r="H120" s="99">
        <f>SUM(H121+H132)</f>
        <v>4106.1000000000004</v>
      </c>
      <c r="I120" s="20">
        <f>SUM(I121+I132)</f>
        <v>3209.4000000000005</v>
      </c>
      <c r="J120" s="87">
        <f t="shared" si="2"/>
        <v>78.161759333674297</v>
      </c>
    </row>
    <row r="121" spans="1:10" ht="18.75" customHeight="1" thickBot="1" x14ac:dyDescent="0.3">
      <c r="A121" s="94" t="s">
        <v>92</v>
      </c>
      <c r="B121" s="17"/>
      <c r="C121" s="47" t="s">
        <v>172</v>
      </c>
      <c r="D121" s="46"/>
      <c r="E121" s="20"/>
      <c r="F121" s="20"/>
      <c r="G121" s="98">
        <f>SUM(G122)</f>
        <v>4061.1000000000004</v>
      </c>
      <c r="H121" s="23">
        <f t="shared" ref="H121:I121" si="45">SUM(H122)</f>
        <v>4106.1000000000004</v>
      </c>
      <c r="I121" s="23">
        <f t="shared" si="45"/>
        <v>3209.4000000000005</v>
      </c>
      <c r="J121" s="87">
        <f t="shared" si="2"/>
        <v>78.161759333674297</v>
      </c>
    </row>
    <row r="122" spans="1:10" ht="16.5" customHeight="1" thickBot="1" x14ac:dyDescent="0.3">
      <c r="A122" s="103" t="s">
        <v>93</v>
      </c>
      <c r="B122" s="20"/>
      <c r="C122" s="46" t="s">
        <v>172</v>
      </c>
      <c r="D122" s="46" t="s">
        <v>166</v>
      </c>
      <c r="E122" s="20"/>
      <c r="F122" s="20"/>
      <c r="G122" s="99">
        <f>SUM(G123+G129+G131+G127)</f>
        <v>4061.1000000000004</v>
      </c>
      <c r="H122" s="99">
        <f t="shared" ref="H122:I122" si="46">SUM(H123+H129+H131+H127)</f>
        <v>4106.1000000000004</v>
      </c>
      <c r="I122" s="99">
        <f t="shared" si="46"/>
        <v>3209.4000000000005</v>
      </c>
      <c r="J122" s="87">
        <f t="shared" si="2"/>
        <v>78.161759333674297</v>
      </c>
    </row>
    <row r="123" spans="1:10" ht="189" customHeight="1" thickBot="1" x14ac:dyDescent="0.3">
      <c r="A123" s="95" t="s">
        <v>242</v>
      </c>
      <c r="B123" s="17"/>
      <c r="C123" s="47" t="s">
        <v>172</v>
      </c>
      <c r="D123" s="47" t="s">
        <v>166</v>
      </c>
      <c r="E123" s="47" t="s">
        <v>183</v>
      </c>
      <c r="F123" s="17"/>
      <c r="G123" s="17">
        <f>SUM(G124+G125+G126)</f>
        <v>4007.1000000000004</v>
      </c>
      <c r="H123" s="92">
        <f t="shared" ref="H123:I123" si="47">SUM(H124+H125+H126)</f>
        <v>4077.1000000000004</v>
      </c>
      <c r="I123" s="92">
        <f t="shared" si="47"/>
        <v>3186.5000000000005</v>
      </c>
      <c r="J123" s="87">
        <f t="shared" si="2"/>
        <v>78.156042284957451</v>
      </c>
    </row>
    <row r="124" spans="1:10" ht="114" customHeight="1" thickBot="1" x14ac:dyDescent="0.3">
      <c r="A124" s="94" t="s">
        <v>64</v>
      </c>
      <c r="B124" s="17"/>
      <c r="C124" s="47" t="s">
        <v>172</v>
      </c>
      <c r="D124" s="47" t="s">
        <v>166</v>
      </c>
      <c r="E124" s="47" t="s">
        <v>183</v>
      </c>
      <c r="F124" s="17">
        <v>100</v>
      </c>
      <c r="G124" s="17">
        <v>2646.4</v>
      </c>
      <c r="H124" s="17">
        <v>2646.4</v>
      </c>
      <c r="I124" s="17">
        <v>1879.7</v>
      </c>
      <c r="J124" s="87">
        <f t="shared" si="2"/>
        <v>71.028567110036278</v>
      </c>
    </row>
    <row r="125" spans="1:10" ht="27" customHeight="1" thickBot="1" x14ac:dyDescent="0.3">
      <c r="A125" s="94" t="s">
        <v>71</v>
      </c>
      <c r="B125" s="17"/>
      <c r="C125" s="47" t="s">
        <v>172</v>
      </c>
      <c r="D125" s="47" t="s">
        <v>166</v>
      </c>
      <c r="E125" s="47" t="s">
        <v>183</v>
      </c>
      <c r="F125" s="17">
        <v>200</v>
      </c>
      <c r="G125" s="17">
        <v>1325.7</v>
      </c>
      <c r="H125" s="17">
        <v>1400.2</v>
      </c>
      <c r="I125" s="17">
        <v>1296.4000000000001</v>
      </c>
      <c r="J125" s="87">
        <f t="shared" si="2"/>
        <v>92.586773318097414</v>
      </c>
    </row>
    <row r="126" spans="1:10" ht="16.5" customHeight="1" thickBot="1" x14ac:dyDescent="0.3">
      <c r="A126" s="94" t="s">
        <v>66</v>
      </c>
      <c r="B126" s="17"/>
      <c r="C126" s="47" t="s">
        <v>172</v>
      </c>
      <c r="D126" s="47" t="s">
        <v>166</v>
      </c>
      <c r="E126" s="47" t="s">
        <v>183</v>
      </c>
      <c r="F126" s="17">
        <v>800</v>
      </c>
      <c r="G126" s="17">
        <v>35</v>
      </c>
      <c r="H126" s="17">
        <v>30.5</v>
      </c>
      <c r="I126" s="17">
        <v>10.4</v>
      </c>
      <c r="J126" s="87">
        <f t="shared" ref="J126:J137" si="48">SUM(I126/H126*100)</f>
        <v>34.098360655737707</v>
      </c>
    </row>
    <row r="127" spans="1:10" ht="138.75" customHeight="1" thickBot="1" x14ac:dyDescent="0.3">
      <c r="A127" s="94" t="s">
        <v>246</v>
      </c>
      <c r="B127" s="17"/>
      <c r="C127" s="47" t="s">
        <v>172</v>
      </c>
      <c r="D127" s="47" t="s">
        <v>166</v>
      </c>
      <c r="E127" s="46" t="s">
        <v>245</v>
      </c>
      <c r="F127" s="7"/>
      <c r="G127" s="98">
        <f>SUM(G128)</f>
        <v>1</v>
      </c>
      <c r="H127" s="98">
        <f t="shared" ref="H127:I127" si="49">SUM(H128)</f>
        <v>1</v>
      </c>
      <c r="I127" s="98">
        <f t="shared" si="49"/>
        <v>0</v>
      </c>
      <c r="J127" s="87">
        <f t="shared" si="48"/>
        <v>0</v>
      </c>
    </row>
    <row r="128" spans="1:10" ht="30" customHeight="1" thickBot="1" x14ac:dyDescent="0.3">
      <c r="A128" s="94" t="s">
        <v>71</v>
      </c>
      <c r="B128" s="17"/>
      <c r="C128" s="47" t="s">
        <v>172</v>
      </c>
      <c r="D128" s="47" t="s">
        <v>166</v>
      </c>
      <c r="E128" s="47" t="s">
        <v>245</v>
      </c>
      <c r="F128" s="17">
        <v>200</v>
      </c>
      <c r="G128" s="98">
        <v>1</v>
      </c>
      <c r="H128" s="98">
        <v>1</v>
      </c>
      <c r="I128" s="17">
        <v>0</v>
      </c>
      <c r="J128" s="87">
        <f t="shared" si="48"/>
        <v>0</v>
      </c>
    </row>
    <row r="129" spans="1:10" ht="154.5" customHeight="1" thickBot="1" x14ac:dyDescent="0.3">
      <c r="A129" s="94" t="s">
        <v>184</v>
      </c>
      <c r="B129" s="17"/>
      <c r="C129" s="47" t="s">
        <v>172</v>
      </c>
      <c r="D129" s="47" t="s">
        <v>166</v>
      </c>
      <c r="E129" s="46" t="s">
        <v>185</v>
      </c>
      <c r="F129" s="7"/>
      <c r="G129" s="98">
        <f>SUM(G130)</f>
        <v>52</v>
      </c>
      <c r="H129" s="98">
        <f t="shared" ref="H129:I129" si="50">SUM(H130)</f>
        <v>27</v>
      </c>
      <c r="I129" s="98">
        <f t="shared" si="50"/>
        <v>22.9</v>
      </c>
      <c r="J129" s="87">
        <f t="shared" si="48"/>
        <v>84.81481481481481</v>
      </c>
    </row>
    <row r="130" spans="1:10" ht="30" customHeight="1" thickBot="1" x14ac:dyDescent="0.3">
      <c r="A130" s="94" t="s">
        <v>71</v>
      </c>
      <c r="B130" s="17"/>
      <c r="C130" s="47" t="s">
        <v>172</v>
      </c>
      <c r="D130" s="47" t="s">
        <v>166</v>
      </c>
      <c r="E130" s="47" t="s">
        <v>185</v>
      </c>
      <c r="F130" s="17">
        <v>200</v>
      </c>
      <c r="G130" s="98">
        <v>52</v>
      </c>
      <c r="H130" s="98">
        <v>27</v>
      </c>
      <c r="I130" s="98">
        <v>22.9</v>
      </c>
      <c r="J130" s="87">
        <f t="shared" si="48"/>
        <v>84.81481481481481</v>
      </c>
    </row>
    <row r="131" spans="1:10" ht="240.75" customHeight="1" thickBot="1" x14ac:dyDescent="0.3">
      <c r="A131" s="94" t="s">
        <v>189</v>
      </c>
      <c r="B131" s="89"/>
      <c r="C131" s="47" t="s">
        <v>172</v>
      </c>
      <c r="D131" s="47" t="s">
        <v>166</v>
      </c>
      <c r="E131" s="46" t="s">
        <v>190</v>
      </c>
      <c r="F131" s="89">
        <v>200</v>
      </c>
      <c r="G131" s="89">
        <v>1</v>
      </c>
      <c r="H131" s="89">
        <v>1</v>
      </c>
      <c r="I131" s="89">
        <v>0</v>
      </c>
      <c r="J131" s="87">
        <f t="shared" si="48"/>
        <v>0</v>
      </c>
    </row>
    <row r="132" spans="1:10" ht="20.25" customHeight="1" thickBot="1" x14ac:dyDescent="0.3">
      <c r="A132" s="103" t="s">
        <v>94</v>
      </c>
      <c r="B132" s="20"/>
      <c r="C132" s="46">
        <v>11</v>
      </c>
      <c r="D132" s="48"/>
      <c r="E132" s="7"/>
      <c r="F132" s="7"/>
      <c r="G132" s="20">
        <f>SUM(G133)</f>
        <v>45</v>
      </c>
      <c r="H132" s="20">
        <f t="shared" ref="H132:I132" si="51">SUM(H133)</f>
        <v>0</v>
      </c>
      <c r="I132" s="20">
        <f t="shared" si="51"/>
        <v>0</v>
      </c>
      <c r="J132" s="87" t="e">
        <f t="shared" si="48"/>
        <v>#DIV/0!</v>
      </c>
    </row>
    <row r="133" spans="1:10" ht="19.5" customHeight="1" thickBot="1" x14ac:dyDescent="0.3">
      <c r="A133" s="94" t="s">
        <v>95</v>
      </c>
      <c r="B133" s="17"/>
      <c r="C133" s="47">
        <v>11</v>
      </c>
      <c r="D133" s="47" t="s">
        <v>166</v>
      </c>
      <c r="E133" s="7"/>
      <c r="F133" s="7"/>
      <c r="G133" s="17">
        <f>SUM(G134)</f>
        <v>45</v>
      </c>
      <c r="H133" s="23">
        <f t="shared" ref="H133:I133" si="52">SUM(H134)</f>
        <v>0</v>
      </c>
      <c r="I133" s="23">
        <f t="shared" si="52"/>
        <v>0</v>
      </c>
      <c r="J133" s="87" t="e">
        <f t="shared" si="48"/>
        <v>#DIV/0!</v>
      </c>
    </row>
    <row r="134" spans="1:10" ht="38.25" customHeight="1" thickBot="1" x14ac:dyDescent="0.3">
      <c r="A134" s="94" t="s">
        <v>96</v>
      </c>
      <c r="B134" s="17"/>
      <c r="C134" s="47">
        <v>11</v>
      </c>
      <c r="D134" s="47" t="s">
        <v>166</v>
      </c>
      <c r="E134" s="47" t="s">
        <v>188</v>
      </c>
      <c r="F134" s="7"/>
      <c r="G134" s="17">
        <f>SUM(G135)</f>
        <v>45</v>
      </c>
      <c r="H134" s="23">
        <f t="shared" ref="H134:I134" si="53">SUM(H135)</f>
        <v>0</v>
      </c>
      <c r="I134" s="23">
        <f t="shared" si="53"/>
        <v>0</v>
      </c>
      <c r="J134" s="87" t="e">
        <f t="shared" si="48"/>
        <v>#DIV/0!</v>
      </c>
    </row>
    <row r="135" spans="1:10" ht="153.75" customHeight="1" thickBot="1" x14ac:dyDescent="0.3">
      <c r="A135" s="94" t="s">
        <v>186</v>
      </c>
      <c r="B135" s="17"/>
      <c r="C135" s="47">
        <v>11</v>
      </c>
      <c r="D135" s="47" t="s">
        <v>166</v>
      </c>
      <c r="E135" s="47" t="s">
        <v>187</v>
      </c>
      <c r="F135" s="7"/>
      <c r="G135" s="17">
        <f>SUM(G136+G137)</f>
        <v>45</v>
      </c>
      <c r="H135" s="92">
        <f t="shared" ref="H135:I135" si="54">SUM(H136+H137)</f>
        <v>0</v>
      </c>
      <c r="I135" s="92">
        <f t="shared" si="54"/>
        <v>0</v>
      </c>
      <c r="J135" s="87" t="e">
        <f t="shared" si="48"/>
        <v>#DIV/0!</v>
      </c>
    </row>
    <row r="136" spans="1:10" ht="29.25" customHeight="1" thickBot="1" x14ac:dyDescent="0.3">
      <c r="A136" s="94" t="s">
        <v>97</v>
      </c>
      <c r="B136" s="17"/>
      <c r="C136" s="47">
        <v>11</v>
      </c>
      <c r="D136" s="47" t="s">
        <v>166</v>
      </c>
      <c r="E136" s="47" t="s">
        <v>187</v>
      </c>
      <c r="F136" s="17">
        <v>200</v>
      </c>
      <c r="G136" s="17">
        <v>45</v>
      </c>
      <c r="H136" s="17">
        <v>0</v>
      </c>
      <c r="I136" s="17">
        <v>0</v>
      </c>
      <c r="J136" s="87" t="e">
        <f t="shared" si="48"/>
        <v>#DIV/0!</v>
      </c>
    </row>
    <row r="137" spans="1:10" ht="27.75" customHeight="1" thickBot="1" x14ac:dyDescent="0.3">
      <c r="A137" s="94" t="s">
        <v>88</v>
      </c>
      <c r="B137" s="17"/>
      <c r="C137" s="47">
        <v>11</v>
      </c>
      <c r="D137" s="47" t="s">
        <v>166</v>
      </c>
      <c r="E137" s="47" t="s">
        <v>187</v>
      </c>
      <c r="F137" s="17">
        <v>800</v>
      </c>
      <c r="G137" s="17">
        <v>0</v>
      </c>
      <c r="H137" s="17">
        <v>0</v>
      </c>
      <c r="I137" s="17">
        <v>0</v>
      </c>
      <c r="J137" s="87" t="e">
        <f t="shared" si="48"/>
        <v>#DIV/0!</v>
      </c>
    </row>
    <row r="138" spans="1:10" ht="9" customHeight="1" x14ac:dyDescent="0.25">
      <c r="A138" s="49"/>
      <c r="B138" s="178"/>
      <c r="C138" s="178"/>
      <c r="D138" s="178"/>
      <c r="E138" s="178"/>
      <c r="F138" s="178"/>
      <c r="G138" s="162">
        <f>SUM(G23+G94+G120)</f>
        <v>13034.500000000002</v>
      </c>
      <c r="H138" s="164">
        <f>SUM(H23+H94+H120)</f>
        <v>15843.6</v>
      </c>
      <c r="I138" s="164">
        <f>SUM(I23+I94+I120)</f>
        <v>10968.800000000003</v>
      </c>
      <c r="J138" s="160">
        <f>SUM(I138/H138*100)</f>
        <v>69.231740261051797</v>
      </c>
    </row>
    <row r="139" spans="1:10" ht="15.75" customHeight="1" thickBot="1" x14ac:dyDescent="0.3">
      <c r="A139" s="41" t="s">
        <v>98</v>
      </c>
      <c r="B139" s="179"/>
      <c r="C139" s="179"/>
      <c r="D139" s="179"/>
      <c r="E139" s="179"/>
      <c r="F139" s="179"/>
      <c r="G139" s="163"/>
      <c r="H139" s="165"/>
      <c r="I139" s="165"/>
      <c r="J139" s="161"/>
    </row>
    <row r="140" spans="1:10" ht="15.75" x14ac:dyDescent="0.25">
      <c r="A140" s="1"/>
    </row>
    <row r="141" spans="1:10" ht="1.5" customHeight="1" x14ac:dyDescent="0.25">
      <c r="A141" s="1"/>
    </row>
    <row r="142" spans="1:10" ht="15.75" hidden="1" x14ac:dyDescent="0.25">
      <c r="A142" s="1"/>
    </row>
    <row r="143" spans="1:10" ht="6.75" customHeight="1" x14ac:dyDescent="0.25">
      <c r="A143" s="1"/>
    </row>
    <row r="144" spans="1:10" ht="15.75" hidden="1" x14ac:dyDescent="0.25">
      <c r="A144" s="1"/>
    </row>
    <row r="145" spans="1:1" ht="15.75" hidden="1" x14ac:dyDescent="0.25">
      <c r="A145" s="1"/>
    </row>
    <row r="146" spans="1:1" ht="15.75" x14ac:dyDescent="0.25">
      <c r="A146" s="1" t="s">
        <v>256</v>
      </c>
    </row>
    <row r="147" spans="1:1" ht="15.75" x14ac:dyDescent="0.25">
      <c r="A147" s="72" t="s">
        <v>248</v>
      </c>
    </row>
    <row r="148" spans="1:1" ht="15.75" x14ac:dyDescent="0.25">
      <c r="A148" s="1"/>
    </row>
    <row r="149" spans="1:1" ht="15.75" x14ac:dyDescent="0.25">
      <c r="A149" s="1"/>
    </row>
    <row r="150" spans="1:1" ht="15.75" x14ac:dyDescent="0.25">
      <c r="A150" s="1"/>
    </row>
    <row r="151" spans="1:1" ht="15.75" x14ac:dyDescent="0.25">
      <c r="A151" s="1"/>
    </row>
    <row r="152" spans="1:1" ht="15.75" x14ac:dyDescent="0.25">
      <c r="A152" s="1"/>
    </row>
  </sheetData>
  <mergeCells count="29">
    <mergeCell ref="G17:H20"/>
    <mergeCell ref="I17:I21"/>
    <mergeCell ref="J17:J21"/>
    <mergeCell ref="B138:B139"/>
    <mergeCell ref="C138:C139"/>
    <mergeCell ref="D138:D139"/>
    <mergeCell ref="E138:E139"/>
    <mergeCell ref="F138:F139"/>
    <mergeCell ref="A1:H1"/>
    <mergeCell ref="A2:H2"/>
    <mergeCell ref="A3:H3"/>
    <mergeCell ref="A4:H4"/>
    <mergeCell ref="A5:H5"/>
    <mergeCell ref="A6:H6"/>
    <mergeCell ref="J138:J139"/>
    <mergeCell ref="G138:G139"/>
    <mergeCell ref="H138:H139"/>
    <mergeCell ref="I138:I139"/>
    <mergeCell ref="A17:A21"/>
    <mergeCell ref="B17:B21"/>
    <mergeCell ref="C17:C21"/>
    <mergeCell ref="D17:D21"/>
    <mergeCell ref="E17:E21"/>
    <mergeCell ref="A10:H10"/>
    <mergeCell ref="A11:H11"/>
    <mergeCell ref="A12:H12"/>
    <mergeCell ref="A13:H13"/>
    <mergeCell ref="A14:H14"/>
    <mergeCell ref="F17:F21"/>
  </mergeCells>
  <pageMargins left="0.31496062992125984" right="0.11811023622047245" top="0.35433070866141736" bottom="0.35433070866141736" header="0.31496062992125984" footer="0.31496062992125984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workbookViewId="0">
      <selection activeCell="F24" sqref="F24"/>
    </sheetView>
  </sheetViews>
  <sheetFormatPr defaultRowHeight="15" x14ac:dyDescent="0.25"/>
  <cols>
    <col min="1" max="1" width="48" customWidth="1"/>
    <col min="2" max="2" width="4.5703125" customWidth="1"/>
    <col min="3" max="3" width="5" customWidth="1"/>
    <col min="4" max="4" width="8.5703125" customWidth="1"/>
    <col min="7" max="7" width="9.85546875" customWidth="1"/>
  </cols>
  <sheetData>
    <row r="1" spans="1:7" ht="15.75" x14ac:dyDescent="0.25">
      <c r="A1" s="24" t="s">
        <v>287</v>
      </c>
      <c r="E1" s="73"/>
      <c r="F1" s="73"/>
    </row>
    <row r="2" spans="1:7" ht="15.75" x14ac:dyDescent="0.25">
      <c r="A2" s="1" t="s">
        <v>99</v>
      </c>
    </row>
    <row r="3" spans="1:7" ht="15.75" x14ac:dyDescent="0.25">
      <c r="A3" s="1" t="s">
        <v>100</v>
      </c>
    </row>
    <row r="4" spans="1:7" ht="15.75" x14ac:dyDescent="0.25">
      <c r="A4" s="1" t="s">
        <v>101</v>
      </c>
    </row>
    <row r="5" spans="1:7" ht="15.75" customHeight="1" x14ac:dyDescent="0.25">
      <c r="A5" s="1" t="s">
        <v>300</v>
      </c>
    </row>
    <row r="6" spans="1:7" ht="15.75" x14ac:dyDescent="0.25">
      <c r="A6" s="1" t="s">
        <v>301</v>
      </c>
    </row>
    <row r="7" spans="1:7" ht="4.5" customHeight="1" x14ac:dyDescent="0.25">
      <c r="A7" s="3"/>
    </row>
    <row r="8" spans="1:7" hidden="1" x14ac:dyDescent="0.25">
      <c r="A8" s="3" t="s">
        <v>102</v>
      </c>
    </row>
    <row r="9" spans="1:7" ht="5.25" hidden="1" customHeight="1" x14ac:dyDescent="0.25">
      <c r="A9" s="3" t="s">
        <v>103</v>
      </c>
    </row>
    <row r="10" spans="1:7" ht="15.75" x14ac:dyDescent="0.25">
      <c r="A10" s="159" t="s">
        <v>3</v>
      </c>
      <c r="B10" s="159"/>
      <c r="C10" s="159"/>
      <c r="D10" s="159"/>
      <c r="E10" s="159"/>
      <c r="F10" s="159"/>
      <c r="G10" s="159"/>
    </row>
    <row r="11" spans="1:7" ht="15.75" x14ac:dyDescent="0.25">
      <c r="A11" s="159" t="s">
        <v>49</v>
      </c>
      <c r="B11" s="159"/>
      <c r="C11" s="159"/>
      <c r="D11" s="159"/>
      <c r="E11" s="159"/>
      <c r="F11" s="159"/>
      <c r="G11" s="159"/>
    </row>
    <row r="12" spans="1:7" ht="33" customHeight="1" x14ac:dyDescent="0.25">
      <c r="A12" s="186" t="s">
        <v>302</v>
      </c>
      <c r="B12" s="186"/>
      <c r="C12" s="186"/>
      <c r="D12" s="186"/>
      <c r="E12" s="186"/>
      <c r="F12" s="186"/>
      <c r="G12" s="186"/>
    </row>
    <row r="13" spans="1:7" ht="16.5" thickBot="1" x14ac:dyDescent="0.3">
      <c r="A13" s="4"/>
    </row>
    <row r="14" spans="1:7" ht="18" customHeight="1" thickBot="1" x14ac:dyDescent="0.3">
      <c r="A14" s="142" t="s">
        <v>51</v>
      </c>
      <c r="B14" s="142" t="s">
        <v>52</v>
      </c>
      <c r="C14" s="142" t="s">
        <v>53</v>
      </c>
      <c r="D14" s="145" t="s">
        <v>272</v>
      </c>
      <c r="E14" s="146"/>
      <c r="F14" s="151" t="s">
        <v>292</v>
      </c>
      <c r="G14" s="151" t="s">
        <v>7</v>
      </c>
    </row>
    <row r="15" spans="1:7" ht="4.5" hidden="1" customHeight="1" x14ac:dyDescent="0.25">
      <c r="A15" s="143"/>
      <c r="B15" s="143"/>
      <c r="C15" s="143"/>
      <c r="D15" s="147"/>
      <c r="E15" s="148"/>
      <c r="F15" s="152"/>
      <c r="G15" s="152"/>
    </row>
    <row r="16" spans="1:7" ht="15" hidden="1" customHeight="1" x14ac:dyDescent="0.25">
      <c r="A16" s="143"/>
      <c r="B16" s="143"/>
      <c r="C16" s="143"/>
      <c r="D16" s="147"/>
      <c r="E16" s="148"/>
      <c r="F16" s="152"/>
      <c r="G16" s="152"/>
    </row>
    <row r="17" spans="1:7" ht="15" hidden="1" customHeight="1" x14ac:dyDescent="0.25">
      <c r="A17" s="143"/>
      <c r="B17" s="143"/>
      <c r="C17" s="143"/>
      <c r="D17" s="147"/>
      <c r="E17" s="148"/>
      <c r="F17" s="152"/>
      <c r="G17" s="152"/>
    </row>
    <row r="18" spans="1:7" ht="15" hidden="1" customHeight="1" x14ac:dyDescent="0.25">
      <c r="A18" s="143"/>
      <c r="B18" s="143"/>
      <c r="C18" s="143"/>
      <c r="D18" s="147"/>
      <c r="E18" s="148"/>
      <c r="F18" s="152"/>
      <c r="G18" s="152"/>
    </row>
    <row r="19" spans="1:7" ht="2.25" hidden="1" customHeight="1" x14ac:dyDescent="0.25">
      <c r="A19" s="143"/>
      <c r="B19" s="143"/>
      <c r="C19" s="143"/>
      <c r="D19" s="147"/>
      <c r="E19" s="148"/>
      <c r="F19" s="152"/>
      <c r="G19" s="152"/>
    </row>
    <row r="20" spans="1:7" ht="15" hidden="1" customHeight="1" x14ac:dyDescent="0.25">
      <c r="A20" s="143"/>
      <c r="B20" s="143"/>
      <c r="C20" s="143"/>
      <c r="D20" s="147"/>
      <c r="E20" s="148"/>
      <c r="F20" s="152"/>
      <c r="G20" s="152"/>
    </row>
    <row r="21" spans="1:7" ht="15" hidden="1" customHeight="1" x14ac:dyDescent="0.25">
      <c r="A21" s="143"/>
      <c r="B21" s="143"/>
      <c r="C21" s="143"/>
      <c r="D21" s="147"/>
      <c r="E21" s="148"/>
      <c r="F21" s="152"/>
      <c r="G21" s="152"/>
    </row>
    <row r="22" spans="1:7" ht="15.75" hidden="1" customHeight="1" thickBot="1" x14ac:dyDescent="0.3">
      <c r="A22" s="143"/>
      <c r="B22" s="143"/>
      <c r="C22" s="143"/>
      <c r="D22" s="149"/>
      <c r="E22" s="150"/>
      <c r="F22" s="152"/>
      <c r="G22" s="152"/>
    </row>
    <row r="23" spans="1:7" ht="66.75" customHeight="1" thickBot="1" x14ac:dyDescent="0.3">
      <c r="A23" s="144"/>
      <c r="B23" s="144"/>
      <c r="C23" s="144"/>
      <c r="D23" s="43" t="s">
        <v>8</v>
      </c>
      <c r="E23" s="43" t="s">
        <v>9</v>
      </c>
      <c r="F23" s="153"/>
      <c r="G23" s="153"/>
    </row>
    <row r="24" spans="1:7" ht="19.5" customHeight="1" thickBot="1" x14ac:dyDescent="0.3">
      <c r="A24" s="6" t="s">
        <v>60</v>
      </c>
      <c r="B24" s="74" t="s">
        <v>166</v>
      </c>
      <c r="C24" s="74"/>
      <c r="D24" s="9">
        <f>SUM(D25+D26+D29+D28)</f>
        <v>4738.6000000000004</v>
      </c>
      <c r="E24" s="9">
        <f t="shared" ref="E24:F24" si="0">SUM(E25+E26+E29+E28)</f>
        <v>4876.6000000000004</v>
      </c>
      <c r="F24" s="9">
        <f t="shared" si="0"/>
        <v>3288.9</v>
      </c>
      <c r="G24" s="83">
        <f>SUM(F24/E24*100)</f>
        <v>67.44248041668375</v>
      </c>
    </row>
    <row r="25" spans="1:7" ht="37.5" customHeight="1" thickBot="1" x14ac:dyDescent="0.3">
      <c r="A25" s="12" t="s">
        <v>104</v>
      </c>
      <c r="B25" s="75" t="s">
        <v>166</v>
      </c>
      <c r="C25" s="75" t="s">
        <v>167</v>
      </c>
      <c r="D25" s="11">
        <f>SUM(Лист2!G25)</f>
        <v>773.8</v>
      </c>
      <c r="E25" s="11">
        <f>SUM(Лист2!H25)</f>
        <v>773.8</v>
      </c>
      <c r="F25" s="11">
        <f>SUM(Лист2!I25)</f>
        <v>496.4</v>
      </c>
      <c r="G25" s="82">
        <f>SUM(F25/E25*100)</f>
        <v>64.15094339622641</v>
      </c>
    </row>
    <row r="26" spans="1:7" x14ac:dyDescent="0.25">
      <c r="A26" s="182" t="s">
        <v>105</v>
      </c>
      <c r="B26" s="184" t="s">
        <v>166</v>
      </c>
      <c r="C26" s="184" t="s">
        <v>168</v>
      </c>
      <c r="D26" s="142">
        <f>SUM(Лист2!G29)</f>
        <v>3734.5</v>
      </c>
      <c r="E26" s="142">
        <f>SUM(Лист2!H29)</f>
        <v>3840.5</v>
      </c>
      <c r="F26" s="142">
        <f>SUM(Лист2!I29)</f>
        <v>2611.5</v>
      </c>
      <c r="G26" s="180">
        <f t="shared" ref="G26" si="1">SUM(F26/E26*100)</f>
        <v>67.998958468949354</v>
      </c>
    </row>
    <row r="27" spans="1:7" ht="11.25" customHeight="1" thickBot="1" x14ac:dyDescent="0.3">
      <c r="A27" s="183"/>
      <c r="B27" s="185"/>
      <c r="C27" s="185"/>
      <c r="D27" s="144"/>
      <c r="E27" s="144"/>
      <c r="F27" s="144"/>
      <c r="G27" s="181"/>
    </row>
    <row r="28" spans="1:7" ht="13.5" customHeight="1" thickBot="1" x14ac:dyDescent="0.3">
      <c r="A28" s="138" t="s">
        <v>277</v>
      </c>
      <c r="B28" s="75" t="s">
        <v>166</v>
      </c>
      <c r="C28" s="75" t="s">
        <v>280</v>
      </c>
      <c r="D28" s="131">
        <f>Лист2!G37</f>
        <v>140</v>
      </c>
      <c r="E28" s="131">
        <f>Лист2!H37</f>
        <v>160</v>
      </c>
      <c r="F28" s="131">
        <f>Лист2!I37</f>
        <v>159.9</v>
      </c>
      <c r="G28" s="82">
        <f>SUM(F28/E28*100)</f>
        <v>99.9375</v>
      </c>
    </row>
    <row r="29" spans="1:7" ht="15.75" thickBot="1" x14ac:dyDescent="0.3">
      <c r="A29" s="12" t="s">
        <v>67</v>
      </c>
      <c r="B29" s="75" t="s">
        <v>166</v>
      </c>
      <c r="C29" s="75">
        <v>13</v>
      </c>
      <c r="D29" s="11">
        <f>SUM(Лист2!G40)</f>
        <v>90.3</v>
      </c>
      <c r="E29" s="11">
        <f>SUM(Лист2!H40)</f>
        <v>102.3</v>
      </c>
      <c r="F29" s="11">
        <f>SUM(Лист2!I40)</f>
        <v>21.1</v>
      </c>
      <c r="G29" s="82">
        <f>SUM(F29/E29*100)</f>
        <v>20.625610948191593</v>
      </c>
    </row>
    <row r="30" spans="1:7" ht="17.25" customHeight="1" thickBot="1" x14ac:dyDescent="0.3">
      <c r="A30" s="6" t="s">
        <v>70</v>
      </c>
      <c r="B30" s="74" t="s">
        <v>167</v>
      </c>
      <c r="C30" s="75"/>
      <c r="D30" s="9">
        <f>SUM(D31)</f>
        <v>202</v>
      </c>
      <c r="E30" s="9">
        <f t="shared" ref="E30:F30" si="2">SUM(E31)</f>
        <v>220.1</v>
      </c>
      <c r="F30" s="9">
        <f t="shared" si="2"/>
        <v>151.5</v>
      </c>
      <c r="G30" s="82">
        <f t="shared" ref="G30:G51" si="3">SUM(F30/E30*100)</f>
        <v>68.832348932303503</v>
      </c>
    </row>
    <row r="31" spans="1:7" ht="15.75" thickBot="1" x14ac:dyDescent="0.3">
      <c r="A31" s="12" t="s">
        <v>106</v>
      </c>
      <c r="B31" s="75" t="s">
        <v>167</v>
      </c>
      <c r="C31" s="75" t="s">
        <v>169</v>
      </c>
      <c r="D31" s="11">
        <f>SUM(Лист2!G47)</f>
        <v>202</v>
      </c>
      <c r="E31" s="11">
        <f>SUM(Лист2!H47)</f>
        <v>220.1</v>
      </c>
      <c r="F31" s="11">
        <f>SUM(Лист2!I47)</f>
        <v>151.5</v>
      </c>
      <c r="G31" s="82">
        <f t="shared" si="3"/>
        <v>68.832348932303503</v>
      </c>
    </row>
    <row r="32" spans="1:7" ht="24.75" thickBot="1" x14ac:dyDescent="0.3">
      <c r="A32" s="6" t="s">
        <v>72</v>
      </c>
      <c r="B32" s="74" t="s">
        <v>169</v>
      </c>
      <c r="C32" s="75"/>
      <c r="D32" s="85">
        <f>SUM(D33+D34)</f>
        <v>10</v>
      </c>
      <c r="E32" s="85">
        <f t="shared" ref="E32:F32" si="4">SUM(E33+E34)</f>
        <v>60</v>
      </c>
      <c r="F32" s="85">
        <f t="shared" si="4"/>
        <v>50</v>
      </c>
      <c r="G32" s="82">
        <f t="shared" si="3"/>
        <v>83.333333333333343</v>
      </c>
    </row>
    <row r="33" spans="1:7" ht="27.75" customHeight="1" thickBot="1" x14ac:dyDescent="0.3">
      <c r="A33" s="12" t="s">
        <v>73</v>
      </c>
      <c r="B33" s="75" t="s">
        <v>169</v>
      </c>
      <c r="C33" s="75" t="s">
        <v>170</v>
      </c>
      <c r="D33" s="84">
        <f>SUM(Лист2!G54+Лист2!G56)</f>
        <v>8</v>
      </c>
      <c r="E33" s="84">
        <f>SUM(Лист2!H54+Лист2!H56)</f>
        <v>8</v>
      </c>
      <c r="F33" s="84">
        <f>SUM(Лист2!I54+Лист2!I56)</f>
        <v>0</v>
      </c>
      <c r="G33" s="82">
        <f t="shared" si="3"/>
        <v>0</v>
      </c>
    </row>
    <row r="34" spans="1:7" ht="27.75" customHeight="1" thickBot="1" x14ac:dyDescent="0.3">
      <c r="A34" s="125" t="s">
        <v>271</v>
      </c>
      <c r="B34" s="75" t="s">
        <v>169</v>
      </c>
      <c r="C34" s="75" t="s">
        <v>263</v>
      </c>
      <c r="D34" s="84">
        <f>SUM(Лист2!G52)</f>
        <v>2</v>
      </c>
      <c r="E34" s="84">
        <f>SUM(Лист2!H52)</f>
        <v>52</v>
      </c>
      <c r="F34" s="84">
        <f>SUM(Лист2!I52)</f>
        <v>50</v>
      </c>
      <c r="G34" s="82">
        <f t="shared" si="3"/>
        <v>96.15384615384616</v>
      </c>
    </row>
    <row r="35" spans="1:7" ht="14.25" customHeight="1" thickBot="1" x14ac:dyDescent="0.3">
      <c r="A35" s="6" t="s">
        <v>74</v>
      </c>
      <c r="B35" s="74" t="s">
        <v>168</v>
      </c>
      <c r="C35" s="75"/>
      <c r="D35" s="9">
        <f>SUM(D36+D37)</f>
        <v>11</v>
      </c>
      <c r="E35" s="9">
        <f t="shared" ref="E35:F35" si="5">SUM(E36+E37)</f>
        <v>507.20000000000005</v>
      </c>
      <c r="F35" s="9">
        <f t="shared" si="5"/>
        <v>202.7</v>
      </c>
      <c r="G35" s="82">
        <f t="shared" si="3"/>
        <v>39.964511041009459</v>
      </c>
    </row>
    <row r="36" spans="1:7" ht="15.75" thickBot="1" x14ac:dyDescent="0.3">
      <c r="A36" s="12" t="s">
        <v>107</v>
      </c>
      <c r="B36" s="75" t="s">
        <v>168</v>
      </c>
      <c r="C36" s="75" t="s">
        <v>170</v>
      </c>
      <c r="D36" s="84">
        <f>SUM(Лист2!G59)</f>
        <v>1</v>
      </c>
      <c r="E36" s="84">
        <f>SUM(Лист2!H59+Лист2!H96)</f>
        <v>474.70000000000005</v>
      </c>
      <c r="F36" s="84">
        <f>SUM(Лист2!I59+Лист2!I96)</f>
        <v>175.2</v>
      </c>
      <c r="G36" s="82">
        <f t="shared" si="3"/>
        <v>36.907520539287965</v>
      </c>
    </row>
    <row r="37" spans="1:7" ht="15.75" thickBot="1" x14ac:dyDescent="0.3">
      <c r="A37" s="12" t="s">
        <v>77</v>
      </c>
      <c r="B37" s="75" t="s">
        <v>168</v>
      </c>
      <c r="C37" s="75">
        <v>12</v>
      </c>
      <c r="D37" s="11">
        <f>SUM(Лист2!G62)</f>
        <v>10</v>
      </c>
      <c r="E37" s="11">
        <f>SUM(Лист2!H62)</f>
        <v>32.5</v>
      </c>
      <c r="F37" s="11">
        <f>SUM(Лист2!I62)</f>
        <v>27.5</v>
      </c>
      <c r="G37" s="82">
        <f t="shared" si="3"/>
        <v>84.615384615384613</v>
      </c>
    </row>
    <row r="38" spans="1:7" ht="18" customHeight="1" thickBot="1" x14ac:dyDescent="0.3">
      <c r="A38" s="6" t="s">
        <v>78</v>
      </c>
      <c r="B38" s="74" t="s">
        <v>171</v>
      </c>
      <c r="C38" s="75"/>
      <c r="D38" s="9">
        <f>SUM(D39+D40+D41)</f>
        <v>3902.7999999999997</v>
      </c>
      <c r="E38" s="9">
        <f t="shared" ref="E38:F38" si="6">SUM(E39+E40+E41)</f>
        <v>6016.6</v>
      </c>
      <c r="F38" s="9">
        <f t="shared" si="6"/>
        <v>4021.2</v>
      </c>
      <c r="G38" s="82">
        <f t="shared" si="3"/>
        <v>66.835089585480162</v>
      </c>
    </row>
    <row r="39" spans="1:7" ht="15.75" thickBot="1" x14ac:dyDescent="0.3">
      <c r="A39" s="12" t="s">
        <v>108</v>
      </c>
      <c r="B39" s="75" t="s">
        <v>171</v>
      </c>
      <c r="C39" s="75" t="s">
        <v>167</v>
      </c>
      <c r="D39" s="84">
        <f>SUM(Лист2!G99+Лист2!G67)</f>
        <v>1424.9</v>
      </c>
      <c r="E39" s="84">
        <f>SUM(Лист2!H99+Лист2!H67)</f>
        <v>1467.4</v>
      </c>
      <c r="F39" s="84">
        <f>SUM(Лист2!I99+Лист2!I67)</f>
        <v>926.3</v>
      </c>
      <c r="G39" s="82">
        <f t="shared" si="3"/>
        <v>63.125255554041161</v>
      </c>
    </row>
    <row r="40" spans="1:7" ht="15.75" thickBot="1" x14ac:dyDescent="0.3">
      <c r="A40" s="12" t="s">
        <v>79</v>
      </c>
      <c r="B40" s="75" t="s">
        <v>171</v>
      </c>
      <c r="C40" s="75" t="s">
        <v>169</v>
      </c>
      <c r="D40" s="84">
        <f>SUM(Лист2!G69+Лист2!G104)</f>
        <v>903.3</v>
      </c>
      <c r="E40" s="84">
        <f>SUM(Лист2!H69+Лист2!H104)</f>
        <v>2287.1</v>
      </c>
      <c r="F40" s="84">
        <f>SUM(Лист2!I69+Лист2!I104)</f>
        <v>1564.8</v>
      </c>
      <c r="G40" s="82">
        <f t="shared" si="3"/>
        <v>68.418521271479165</v>
      </c>
    </row>
    <row r="41" spans="1:7" ht="19.5" customHeight="1" thickBot="1" x14ac:dyDescent="0.3">
      <c r="A41" s="12" t="s">
        <v>109</v>
      </c>
      <c r="B41" s="75" t="s">
        <v>171</v>
      </c>
      <c r="C41" s="75" t="s">
        <v>171</v>
      </c>
      <c r="D41" s="11">
        <f>SUM(Лист2!G115)</f>
        <v>1574.6</v>
      </c>
      <c r="E41" s="107">
        <f>SUM(Лист2!H115)</f>
        <v>2262.1</v>
      </c>
      <c r="F41" s="107">
        <f>SUM(Лист2!I115)</f>
        <v>1530.1</v>
      </c>
      <c r="G41" s="82">
        <f t="shared" si="3"/>
        <v>67.640687856416605</v>
      </c>
    </row>
    <row r="42" spans="1:7" ht="17.25" customHeight="1" thickBot="1" x14ac:dyDescent="0.3">
      <c r="A42" s="6" t="s">
        <v>92</v>
      </c>
      <c r="B42" s="74" t="s">
        <v>172</v>
      </c>
      <c r="C42" s="75"/>
      <c r="D42" s="9">
        <f>SUM(D43)</f>
        <v>4061.1000000000004</v>
      </c>
      <c r="E42" s="9">
        <f t="shared" ref="E42:F42" si="7">SUM(E43)</f>
        <v>4106.1000000000004</v>
      </c>
      <c r="F42" s="9">
        <f t="shared" si="7"/>
        <v>3209.4000000000005</v>
      </c>
      <c r="G42" s="82">
        <f t="shared" si="3"/>
        <v>78.161759333674297</v>
      </c>
    </row>
    <row r="43" spans="1:7" ht="15.75" thickBot="1" x14ac:dyDescent="0.3">
      <c r="A43" s="12" t="s">
        <v>93</v>
      </c>
      <c r="B43" s="75" t="s">
        <v>172</v>
      </c>
      <c r="C43" s="75" t="s">
        <v>166</v>
      </c>
      <c r="D43" s="84">
        <f>SUM(Лист2!G121)</f>
        <v>4061.1000000000004</v>
      </c>
      <c r="E43" s="84">
        <f>SUM(Лист2!H121)</f>
        <v>4106.1000000000004</v>
      </c>
      <c r="F43" s="84">
        <f>SUM(Лист2!I121)</f>
        <v>3209.4000000000005</v>
      </c>
      <c r="G43" s="82">
        <f t="shared" si="3"/>
        <v>78.161759333674297</v>
      </c>
    </row>
    <row r="44" spans="1:7" ht="17.25" customHeight="1" thickBot="1" x14ac:dyDescent="0.3">
      <c r="A44" s="6" t="s">
        <v>81</v>
      </c>
      <c r="B44" s="76">
        <v>10</v>
      </c>
      <c r="C44" s="10"/>
      <c r="D44" s="9">
        <f>SUM(D45+D46)</f>
        <v>63</v>
      </c>
      <c r="E44" s="9">
        <f t="shared" ref="E44:F44" si="8">SUM(E45+E46)</f>
        <v>56</v>
      </c>
      <c r="F44" s="9">
        <f t="shared" si="8"/>
        <v>45.1</v>
      </c>
      <c r="G44" s="82">
        <f t="shared" si="3"/>
        <v>80.535714285714292</v>
      </c>
    </row>
    <row r="45" spans="1:7" ht="15.75" thickBot="1" x14ac:dyDescent="0.3">
      <c r="A45" s="12" t="s">
        <v>82</v>
      </c>
      <c r="B45" s="77">
        <v>10</v>
      </c>
      <c r="C45" s="75" t="s">
        <v>166</v>
      </c>
      <c r="D45" s="11">
        <f>SUM(Лист2!G84)</f>
        <v>58</v>
      </c>
      <c r="E45" s="11">
        <f>SUM(Лист2!H84)</f>
        <v>31</v>
      </c>
      <c r="F45" s="11">
        <f>SUM(Лист2!I84)</f>
        <v>30.1</v>
      </c>
      <c r="G45" s="82">
        <f t="shared" si="3"/>
        <v>97.096774193548399</v>
      </c>
    </row>
    <row r="46" spans="1:7" ht="15.75" thickBot="1" x14ac:dyDescent="0.3">
      <c r="A46" s="12" t="s">
        <v>84</v>
      </c>
      <c r="B46" s="77">
        <v>10</v>
      </c>
      <c r="C46" s="75" t="s">
        <v>169</v>
      </c>
      <c r="D46" s="11">
        <f>SUM(Лист2!G87)</f>
        <v>5</v>
      </c>
      <c r="E46" s="11">
        <f>SUM(Лист2!H87)</f>
        <v>25</v>
      </c>
      <c r="F46" s="11">
        <f>SUM(Лист2!I87)</f>
        <v>15</v>
      </c>
      <c r="G46" s="82">
        <f t="shared" si="3"/>
        <v>60</v>
      </c>
    </row>
    <row r="47" spans="1:7" ht="19.5" customHeight="1" thickBot="1" x14ac:dyDescent="0.3">
      <c r="A47" s="6" t="s">
        <v>94</v>
      </c>
      <c r="B47" s="76">
        <v>11</v>
      </c>
      <c r="C47" s="10"/>
      <c r="D47" s="9">
        <f>SUM(D48)</f>
        <v>45</v>
      </c>
      <c r="E47" s="9">
        <f t="shared" ref="E47:F47" si="9">SUM(E48)</f>
        <v>0</v>
      </c>
      <c r="F47" s="9">
        <f t="shared" si="9"/>
        <v>0</v>
      </c>
      <c r="G47" s="82" t="e">
        <f t="shared" si="3"/>
        <v>#DIV/0!</v>
      </c>
    </row>
    <row r="48" spans="1:7" ht="15.75" thickBot="1" x14ac:dyDescent="0.3">
      <c r="A48" s="12" t="s">
        <v>95</v>
      </c>
      <c r="B48" s="77">
        <v>11</v>
      </c>
      <c r="C48" s="75" t="s">
        <v>166</v>
      </c>
      <c r="D48" s="11">
        <f>SUM(Лист2!G133)</f>
        <v>45</v>
      </c>
      <c r="E48" s="11">
        <f>SUM(Лист2!H133)</f>
        <v>0</v>
      </c>
      <c r="F48" s="11">
        <f>SUM(Лист2!I133)</f>
        <v>0</v>
      </c>
      <c r="G48" s="82" t="e">
        <f t="shared" si="3"/>
        <v>#DIV/0!</v>
      </c>
    </row>
    <row r="49" spans="1:7" ht="21.75" customHeight="1" thickBot="1" x14ac:dyDescent="0.3">
      <c r="A49" s="103" t="s">
        <v>177</v>
      </c>
      <c r="B49" s="76">
        <v>13</v>
      </c>
      <c r="C49" s="75"/>
      <c r="D49" s="117">
        <f>SUM(D50)</f>
        <v>1</v>
      </c>
      <c r="E49" s="114">
        <f>SUM(E50)</f>
        <v>1</v>
      </c>
      <c r="F49" s="114">
        <f>SUM(F50)</f>
        <v>0</v>
      </c>
      <c r="G49" s="82">
        <f t="shared" si="3"/>
        <v>0</v>
      </c>
    </row>
    <row r="50" spans="1:7" ht="15.75" thickBot="1" x14ac:dyDescent="0.3">
      <c r="A50" s="115" t="s">
        <v>260</v>
      </c>
      <c r="B50" s="77">
        <v>13</v>
      </c>
      <c r="C50" s="75" t="s">
        <v>166</v>
      </c>
      <c r="D50" s="114">
        <f>SUM(Лист2!G93)</f>
        <v>1</v>
      </c>
      <c r="E50" s="114">
        <f>SUM(Лист2!H93)</f>
        <v>1</v>
      </c>
      <c r="F50" s="114">
        <f>SUM(Лист2!I93)</f>
        <v>0</v>
      </c>
      <c r="G50" s="82">
        <f t="shared" si="3"/>
        <v>0</v>
      </c>
    </row>
    <row r="51" spans="1:7" ht="15.75" thickBot="1" x14ac:dyDescent="0.3">
      <c r="A51" s="6" t="s">
        <v>110</v>
      </c>
      <c r="B51" s="8"/>
      <c r="C51" s="8"/>
      <c r="D51" s="9">
        <f>SUM(D24+D30+D32+D35+D38+D42+D44+D47)+D49</f>
        <v>13034.5</v>
      </c>
      <c r="E51" s="9">
        <f>SUM(E24+E30+E32+E35+E38+E42+E44+E47)+E49</f>
        <v>15843.6</v>
      </c>
      <c r="F51" s="9">
        <f>SUM(F24+F30+F32+F35+F38+F42+F44+F47)+F49</f>
        <v>10968.800000000001</v>
      </c>
      <c r="G51" s="82">
        <f t="shared" si="3"/>
        <v>69.231740261051783</v>
      </c>
    </row>
    <row r="52" spans="1:7" ht="12" customHeight="1" x14ac:dyDescent="0.25">
      <c r="A52" s="25"/>
    </row>
    <row r="53" spans="1:7" ht="15.75" hidden="1" x14ac:dyDescent="0.25">
      <c r="A53" s="1"/>
    </row>
    <row r="54" spans="1:7" ht="15.75" x14ac:dyDescent="0.25">
      <c r="A54" s="1" t="s">
        <v>256</v>
      </c>
    </row>
    <row r="55" spans="1:7" ht="15.75" x14ac:dyDescent="0.25">
      <c r="A55" s="1" t="s">
        <v>248</v>
      </c>
    </row>
  </sheetData>
  <mergeCells count="16">
    <mergeCell ref="A10:G10"/>
    <mergeCell ref="A11:G11"/>
    <mergeCell ref="A12:G12"/>
    <mergeCell ref="F14:F23"/>
    <mergeCell ref="B14:B23"/>
    <mergeCell ref="C14:C23"/>
    <mergeCell ref="A14:A23"/>
    <mergeCell ref="D14:E22"/>
    <mergeCell ref="G14:G23"/>
    <mergeCell ref="F26:F27"/>
    <mergeCell ref="G26:G27"/>
    <mergeCell ref="A26:A27"/>
    <mergeCell ref="B26:B27"/>
    <mergeCell ref="C26:C27"/>
    <mergeCell ref="D26:D27"/>
    <mergeCell ref="E26:E27"/>
  </mergeCells>
  <pageMargins left="0.51181102362204722" right="0.31496062992125984" top="0.55118110236220474" bottom="0.55118110236220474" header="0.31496062992125984" footer="0.31496062992125984"/>
  <pageSetup paperSize="9" scale="97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opLeftCell="A16" workbookViewId="0">
      <selection activeCell="C25" sqref="C25"/>
    </sheetView>
  </sheetViews>
  <sheetFormatPr defaultRowHeight="15" x14ac:dyDescent="0.25"/>
  <cols>
    <col min="1" max="1" width="36.5703125" customWidth="1"/>
    <col min="2" max="2" width="22.140625" customWidth="1"/>
    <col min="3" max="3" width="19.7109375" customWidth="1"/>
    <col min="4" max="4" width="12.5703125" customWidth="1"/>
  </cols>
  <sheetData>
    <row r="1" spans="1:4" x14ac:dyDescent="0.25">
      <c r="A1" s="187" t="s">
        <v>111</v>
      </c>
      <c r="B1" s="187"/>
      <c r="C1" s="187"/>
      <c r="D1" s="187"/>
    </row>
    <row r="2" spans="1:4" ht="32.25" customHeight="1" x14ac:dyDescent="0.25">
      <c r="A2" s="188" t="s">
        <v>303</v>
      </c>
      <c r="B2" s="188"/>
      <c r="C2" s="188"/>
      <c r="D2" s="188"/>
    </row>
    <row r="3" spans="1:4" ht="15.75" thickBot="1" x14ac:dyDescent="0.3">
      <c r="A3" s="26"/>
    </row>
    <row r="4" spans="1:4" ht="33" customHeight="1" thickBot="1" x14ac:dyDescent="0.3">
      <c r="A4" s="27" t="s">
        <v>112</v>
      </c>
      <c r="B4" s="28" t="s">
        <v>113</v>
      </c>
      <c r="C4" s="28" t="s">
        <v>304</v>
      </c>
      <c r="D4" s="78" t="s">
        <v>114</v>
      </c>
    </row>
    <row r="5" spans="1:4" ht="18.75" customHeight="1" thickBot="1" x14ac:dyDescent="0.3">
      <c r="A5" s="29" t="s">
        <v>45</v>
      </c>
      <c r="B5" s="30">
        <f>SUM(B6:B7)</f>
        <v>14936.101000000001</v>
      </c>
      <c r="C5" s="30">
        <f>SUM(C6:C7)</f>
        <v>9965.7000000000007</v>
      </c>
      <c r="D5" s="88">
        <f>SUM(C5/B5*100)</f>
        <v>66.722232261284248</v>
      </c>
    </row>
    <row r="6" spans="1:4" ht="18.75" customHeight="1" thickBot="1" x14ac:dyDescent="0.3">
      <c r="A6" s="31" t="s">
        <v>115</v>
      </c>
      <c r="B6" s="21">
        <f>SUM(Лист1!D26)</f>
        <v>12290.7</v>
      </c>
      <c r="C6" s="21">
        <f>SUM(Лист1!F26)</f>
        <v>7907</v>
      </c>
      <c r="D6" s="88">
        <f t="shared" ref="D6:D24" si="0">SUM(C6/B6*100)</f>
        <v>64.333195017370855</v>
      </c>
    </row>
    <row r="7" spans="1:4" ht="20.25" customHeight="1" thickBot="1" x14ac:dyDescent="0.3">
      <c r="A7" s="31" t="s">
        <v>116</v>
      </c>
      <c r="B7" s="21">
        <f>SUM(Лист1!D59)</f>
        <v>2645.4009999999998</v>
      </c>
      <c r="C7" s="21">
        <f>SUM(Лист1!F59)</f>
        <v>2058.6999999999998</v>
      </c>
      <c r="D7" s="88">
        <f t="shared" si="0"/>
        <v>77.821850071123436</v>
      </c>
    </row>
    <row r="8" spans="1:4" ht="18.75" customHeight="1" thickBot="1" x14ac:dyDescent="0.3">
      <c r="A8" s="29" t="s">
        <v>110</v>
      </c>
      <c r="B8" s="30">
        <f>SUM(B9+B11+B13+B14+B15+B17+B19+B20)+B21</f>
        <v>15843.6</v>
      </c>
      <c r="C8" s="30">
        <f>SUM(C9+C11+C13+C14+C15+C17+C19+C20)</f>
        <v>10968.800000000001</v>
      </c>
      <c r="D8" s="88">
        <f t="shared" si="0"/>
        <v>69.231740261051783</v>
      </c>
    </row>
    <row r="9" spans="1:4" ht="23.25" customHeight="1" thickBot="1" x14ac:dyDescent="0.3">
      <c r="A9" s="32" t="s">
        <v>60</v>
      </c>
      <c r="B9" s="30">
        <f>SUM(Лист3!E24)</f>
        <v>4876.6000000000004</v>
      </c>
      <c r="C9" s="30">
        <f>SUM(Лист3!F24)</f>
        <v>3288.9</v>
      </c>
      <c r="D9" s="88">
        <f t="shared" si="0"/>
        <v>67.44248041668375</v>
      </c>
    </row>
    <row r="10" spans="1:4" ht="31.5" customHeight="1" thickBot="1" x14ac:dyDescent="0.3">
      <c r="A10" s="31" t="s">
        <v>117</v>
      </c>
      <c r="B10" s="21">
        <f>SUM(Лист2!H28+Лист2!H30)</f>
        <v>3529.8</v>
      </c>
      <c r="C10" s="21">
        <f>SUM(Лист2!I28+Лист2!I30)</f>
        <v>2250.1</v>
      </c>
      <c r="D10" s="88">
        <f t="shared" si="0"/>
        <v>63.745821292991103</v>
      </c>
    </row>
    <row r="11" spans="1:4" ht="21" customHeight="1" thickBot="1" x14ac:dyDescent="0.3">
      <c r="A11" s="32" t="s">
        <v>70</v>
      </c>
      <c r="B11" s="30">
        <f>SUM(Лист3!E30)</f>
        <v>220.1</v>
      </c>
      <c r="C11" s="30">
        <f>SUM(Лист3!F30)</f>
        <v>151.5</v>
      </c>
      <c r="D11" s="88">
        <f t="shared" si="0"/>
        <v>68.832348932303503</v>
      </c>
    </row>
    <row r="12" spans="1:4" ht="35.25" customHeight="1" thickBot="1" x14ac:dyDescent="0.3">
      <c r="A12" s="31" t="s">
        <v>117</v>
      </c>
      <c r="B12" s="21">
        <f>SUM(Лист2!H48)</f>
        <v>196</v>
      </c>
      <c r="C12" s="21">
        <f>SUM(Лист2!I48)</f>
        <v>142.4</v>
      </c>
      <c r="D12" s="88">
        <f t="shared" si="0"/>
        <v>72.653061224489804</v>
      </c>
    </row>
    <row r="13" spans="1:4" ht="50.25" customHeight="1" thickBot="1" x14ac:dyDescent="0.3">
      <c r="A13" s="32" t="s">
        <v>72</v>
      </c>
      <c r="B13" s="30">
        <f>SUM(Лист3!E32)</f>
        <v>60</v>
      </c>
      <c r="C13" s="30">
        <f>SUM(Лист3!F32)</f>
        <v>50</v>
      </c>
      <c r="D13" s="88">
        <f t="shared" si="0"/>
        <v>83.333333333333343</v>
      </c>
    </row>
    <row r="14" spans="1:4" ht="21" customHeight="1" thickBot="1" x14ac:dyDescent="0.3">
      <c r="A14" s="32" t="s">
        <v>74</v>
      </c>
      <c r="B14" s="30">
        <f>SUM(Лист3!E35)</f>
        <v>507.20000000000005</v>
      </c>
      <c r="C14" s="30">
        <f>SUM(Лист3!F35)</f>
        <v>202.7</v>
      </c>
      <c r="D14" s="88">
        <f t="shared" si="0"/>
        <v>39.964511041009459</v>
      </c>
    </row>
    <row r="15" spans="1:4" ht="30" customHeight="1" thickBot="1" x14ac:dyDescent="0.3">
      <c r="A15" s="32" t="s">
        <v>78</v>
      </c>
      <c r="B15" s="30">
        <f>SUM(Лист3!E38)</f>
        <v>6016.6</v>
      </c>
      <c r="C15" s="30">
        <f>SUM(Лист3!F38)</f>
        <v>4021.2</v>
      </c>
      <c r="D15" s="88">
        <f t="shared" si="0"/>
        <v>66.835089585480162</v>
      </c>
    </row>
    <row r="16" spans="1:4" ht="33" customHeight="1" thickBot="1" x14ac:dyDescent="0.3">
      <c r="A16" s="31" t="s">
        <v>117</v>
      </c>
      <c r="B16" s="21">
        <f>SUM(Лист2!H117)</f>
        <v>2072.1</v>
      </c>
      <c r="C16" s="21">
        <f>SUM(Лист2!I117)</f>
        <v>1428.5</v>
      </c>
      <c r="D16" s="88">
        <f t="shared" si="0"/>
        <v>68.93972298634236</v>
      </c>
    </row>
    <row r="17" spans="1:4" ht="34.5" customHeight="1" thickBot="1" x14ac:dyDescent="0.3">
      <c r="A17" s="32" t="s">
        <v>118</v>
      </c>
      <c r="B17" s="30">
        <f>SUM(Лист3!E42)</f>
        <v>4106.1000000000004</v>
      </c>
      <c r="C17" s="30">
        <f>SUM(Лист3!F42)</f>
        <v>3209.4000000000005</v>
      </c>
      <c r="D17" s="88">
        <f t="shared" si="0"/>
        <v>78.161759333674297</v>
      </c>
    </row>
    <row r="18" spans="1:4" ht="36" customHeight="1" thickBot="1" x14ac:dyDescent="0.3">
      <c r="A18" s="31" t="s">
        <v>117</v>
      </c>
      <c r="B18" s="21">
        <f>SUM(Лист2!H124)</f>
        <v>2646.4</v>
      </c>
      <c r="C18" s="21">
        <f>SUM(Лист2!I124)</f>
        <v>1879.7</v>
      </c>
      <c r="D18" s="88">
        <f t="shared" si="0"/>
        <v>71.028567110036278</v>
      </c>
    </row>
    <row r="19" spans="1:4" ht="24" customHeight="1" thickBot="1" x14ac:dyDescent="0.3">
      <c r="A19" s="32" t="s">
        <v>81</v>
      </c>
      <c r="B19" s="30">
        <f>SUM(Лист3!E44)</f>
        <v>56</v>
      </c>
      <c r="C19" s="30">
        <f>SUM(Лист3!F44)</f>
        <v>45.1</v>
      </c>
      <c r="D19" s="88">
        <f t="shared" si="0"/>
        <v>80.535714285714292</v>
      </c>
    </row>
    <row r="20" spans="1:4" ht="19.5" customHeight="1" thickBot="1" x14ac:dyDescent="0.3">
      <c r="A20" s="32" t="s">
        <v>94</v>
      </c>
      <c r="B20" s="30">
        <f>SUM(Лист3!E47)</f>
        <v>0</v>
      </c>
      <c r="C20" s="30">
        <f>SUM(Лист3!F47)</f>
        <v>0</v>
      </c>
      <c r="D20" s="88" t="e">
        <f t="shared" si="0"/>
        <v>#DIV/0!</v>
      </c>
    </row>
    <row r="21" spans="1:4" ht="37.5" customHeight="1" thickBot="1" x14ac:dyDescent="0.3">
      <c r="A21" s="32" t="s">
        <v>261</v>
      </c>
      <c r="B21" s="30">
        <f>SUM(Лист3!E49)</f>
        <v>1</v>
      </c>
      <c r="C21" s="30">
        <f>SUM(Лист3!F49)</f>
        <v>0</v>
      </c>
      <c r="D21" s="88">
        <f t="shared" si="0"/>
        <v>0</v>
      </c>
    </row>
    <row r="22" spans="1:4" ht="24.75" customHeight="1" thickBot="1" x14ac:dyDescent="0.3">
      <c r="A22" s="32" t="s">
        <v>119</v>
      </c>
      <c r="B22" s="30">
        <f>SUM(B5-B8)</f>
        <v>-907.4989999999998</v>
      </c>
      <c r="C22" s="30">
        <f>SUM(C5-C8)</f>
        <v>-1003.1000000000004</v>
      </c>
      <c r="D22" s="88"/>
    </row>
    <row r="23" spans="1:4" ht="36.75" customHeight="1" thickBot="1" x14ac:dyDescent="0.3">
      <c r="A23" s="31" t="s">
        <v>305</v>
      </c>
      <c r="B23" s="21">
        <v>3</v>
      </c>
      <c r="C23" s="21">
        <v>3</v>
      </c>
      <c r="D23" s="88">
        <f t="shared" si="0"/>
        <v>100</v>
      </c>
    </row>
    <row r="24" spans="1:4" ht="35.25" customHeight="1" thickBot="1" x14ac:dyDescent="0.3">
      <c r="A24" s="31" t="s">
        <v>117</v>
      </c>
      <c r="B24" s="21">
        <v>1607</v>
      </c>
      <c r="C24" s="21">
        <v>1100.5</v>
      </c>
      <c r="D24" s="88">
        <f t="shared" si="0"/>
        <v>68.48164281269446</v>
      </c>
    </row>
    <row r="25" spans="1:4" ht="51.75" customHeight="1" thickBot="1" x14ac:dyDescent="0.3">
      <c r="A25" s="31" t="s">
        <v>306</v>
      </c>
      <c r="B25" s="21"/>
      <c r="C25" s="21">
        <v>25</v>
      </c>
      <c r="D25" s="88"/>
    </row>
    <row r="26" spans="1:4" ht="15.75" x14ac:dyDescent="0.25">
      <c r="A26" s="33"/>
    </row>
    <row r="27" spans="1:4" ht="3" customHeight="1" x14ac:dyDescent="0.25">
      <c r="A27" s="33"/>
    </row>
    <row r="28" spans="1:4" ht="15.75" hidden="1" x14ac:dyDescent="0.25">
      <c r="A28" s="33"/>
    </row>
    <row r="29" spans="1:4" ht="15.75" hidden="1" x14ac:dyDescent="0.25">
      <c r="A29" s="33"/>
    </row>
    <row r="30" spans="1:4" ht="15.75" hidden="1" x14ac:dyDescent="0.25">
      <c r="A30" s="33"/>
    </row>
    <row r="31" spans="1:4" ht="15.75" hidden="1" x14ac:dyDescent="0.25">
      <c r="A31" s="35"/>
    </row>
    <row r="32" spans="1:4" ht="15.75" hidden="1" x14ac:dyDescent="0.25">
      <c r="A32" s="35"/>
    </row>
    <row r="33" spans="1:3" ht="15.75" x14ac:dyDescent="0.25">
      <c r="A33" s="34" t="s">
        <v>256</v>
      </c>
    </row>
    <row r="34" spans="1:3" ht="16.5" customHeight="1" x14ac:dyDescent="0.25">
      <c r="A34" s="34" t="s">
        <v>173</v>
      </c>
      <c r="C34" s="15" t="s">
        <v>253</v>
      </c>
    </row>
  </sheetData>
  <mergeCells count="2">
    <mergeCell ref="A1:D1"/>
    <mergeCell ref="A2:D2"/>
  </mergeCells>
  <pageMargins left="0.51181102362204722" right="0.51181102362204722" top="0.55118110236220474" bottom="0.55118110236220474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workbookViewId="0">
      <selection activeCell="E15" sqref="E15"/>
    </sheetView>
  </sheetViews>
  <sheetFormatPr defaultRowHeight="15" x14ac:dyDescent="0.25"/>
  <cols>
    <col min="1" max="1" width="5.42578125" customWidth="1"/>
    <col min="2" max="2" width="38.5703125" customWidth="1"/>
    <col min="3" max="3" width="9.28515625" customWidth="1"/>
    <col min="4" max="4" width="21.5703125" customWidth="1"/>
    <col min="5" max="5" width="14" customWidth="1"/>
    <col min="6" max="6" width="4.85546875" customWidth="1"/>
    <col min="7" max="7" width="1.85546875" customWidth="1"/>
    <col min="8" max="8" width="2" customWidth="1"/>
    <col min="9" max="9" width="1.140625" customWidth="1"/>
    <col min="10" max="10" width="9.140625" hidden="1" customWidth="1"/>
  </cols>
  <sheetData>
    <row r="1" spans="1:11" ht="15.75" x14ac:dyDescent="0.25">
      <c r="A1" s="191" t="s">
        <v>288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1" ht="15.75" x14ac:dyDescent="0.25">
      <c r="A2" s="1" t="s">
        <v>99</v>
      </c>
    </row>
    <row r="3" spans="1:11" ht="15.75" x14ac:dyDescent="0.25">
      <c r="A3" s="1" t="s">
        <v>100</v>
      </c>
    </row>
    <row r="4" spans="1:11" ht="15.75" x14ac:dyDescent="0.25">
      <c r="A4" s="1" t="s">
        <v>101</v>
      </c>
    </row>
    <row r="5" spans="1:11" ht="15.75" x14ac:dyDescent="0.25">
      <c r="A5" s="1" t="s">
        <v>300</v>
      </c>
    </row>
    <row r="6" spans="1:11" ht="15.75" x14ac:dyDescent="0.25">
      <c r="A6" s="1" t="s">
        <v>307</v>
      </c>
    </row>
    <row r="7" spans="1:11" x14ac:dyDescent="0.25">
      <c r="A7" s="37"/>
    </row>
    <row r="8" spans="1:11" ht="15.75" x14ac:dyDescent="0.25">
      <c r="A8" s="1"/>
    </row>
    <row r="9" spans="1:11" ht="15.75" x14ac:dyDescent="0.25">
      <c r="A9" s="159" t="s">
        <v>121</v>
      </c>
      <c r="B9" s="159"/>
      <c r="C9" s="159"/>
      <c r="D9" s="159"/>
      <c r="E9" s="159"/>
      <c r="F9" s="159"/>
      <c r="G9" s="159"/>
      <c r="H9" s="159"/>
      <c r="I9" s="159"/>
      <c r="J9" s="159"/>
    </row>
    <row r="10" spans="1:11" ht="33" customHeight="1" x14ac:dyDescent="0.25">
      <c r="A10" s="186" t="s">
        <v>308</v>
      </c>
      <c r="B10" s="186"/>
      <c r="C10" s="186"/>
      <c r="D10" s="186"/>
      <c r="E10" s="186"/>
      <c r="F10" s="186"/>
      <c r="G10" s="186"/>
      <c r="H10" s="186"/>
      <c r="I10" s="186"/>
      <c r="J10" s="186"/>
    </row>
    <row r="11" spans="1:11" ht="16.5" thickBot="1" x14ac:dyDescent="0.3">
      <c r="A11" s="4"/>
    </row>
    <row r="12" spans="1:11" ht="15.75" thickBot="1" x14ac:dyDescent="0.3">
      <c r="A12" s="16" t="s">
        <v>122</v>
      </c>
      <c r="B12" s="166" t="s">
        <v>51</v>
      </c>
      <c r="C12" s="189" t="s">
        <v>124</v>
      </c>
      <c r="D12" s="190"/>
      <c r="E12" s="166" t="s">
        <v>262</v>
      </c>
    </row>
    <row r="13" spans="1:11" ht="91.5" customHeight="1" thickBot="1" x14ac:dyDescent="0.3">
      <c r="A13" s="38" t="s">
        <v>123</v>
      </c>
      <c r="B13" s="168"/>
      <c r="C13" s="17" t="s">
        <v>125</v>
      </c>
      <c r="D13" s="17" t="s">
        <v>126</v>
      </c>
      <c r="E13" s="168"/>
    </row>
    <row r="14" spans="1:11" ht="32.25" customHeight="1" thickBot="1" x14ac:dyDescent="0.3">
      <c r="A14" s="38" t="s">
        <v>127</v>
      </c>
      <c r="B14" s="39" t="s">
        <v>128</v>
      </c>
      <c r="C14" s="17">
        <v>914</v>
      </c>
      <c r="D14" s="17" t="s">
        <v>129</v>
      </c>
      <c r="E14" s="40">
        <f>SUM(E20+E17)</f>
        <v>1003077.5</v>
      </c>
    </row>
    <row r="15" spans="1:11" ht="26.25" customHeight="1" thickBot="1" x14ac:dyDescent="0.3">
      <c r="A15" s="38" t="s">
        <v>130</v>
      </c>
      <c r="B15" s="39" t="s">
        <v>131</v>
      </c>
      <c r="C15" s="17">
        <v>914</v>
      </c>
      <c r="D15" s="17" t="s">
        <v>132</v>
      </c>
      <c r="E15" s="17">
        <v>0</v>
      </c>
    </row>
    <row r="16" spans="1:11" ht="39.75" customHeight="1" thickBot="1" x14ac:dyDescent="0.3">
      <c r="A16" s="38" t="s">
        <v>133</v>
      </c>
      <c r="B16" s="39" t="s">
        <v>134</v>
      </c>
      <c r="C16" s="17">
        <v>914</v>
      </c>
      <c r="D16" s="17" t="s">
        <v>135</v>
      </c>
      <c r="E16" s="17">
        <v>0</v>
      </c>
    </row>
    <row r="17" spans="1:5" ht="52.5" customHeight="1" thickBot="1" x14ac:dyDescent="0.3">
      <c r="A17" s="38" t="s">
        <v>136</v>
      </c>
      <c r="B17" s="39" t="s">
        <v>137</v>
      </c>
      <c r="C17" s="17">
        <v>914</v>
      </c>
      <c r="D17" s="17" t="s">
        <v>138</v>
      </c>
      <c r="E17" s="40">
        <v>500000</v>
      </c>
    </row>
    <row r="18" spans="1:5" ht="54" customHeight="1" thickBot="1" x14ac:dyDescent="0.3">
      <c r="A18" s="38" t="s">
        <v>139</v>
      </c>
      <c r="B18" s="39" t="s">
        <v>140</v>
      </c>
      <c r="C18" s="17">
        <v>914</v>
      </c>
      <c r="D18" s="17" t="s">
        <v>141</v>
      </c>
      <c r="E18" s="17">
        <v>0</v>
      </c>
    </row>
    <row r="19" spans="1:5" ht="54.75" customHeight="1" thickBot="1" x14ac:dyDescent="0.3">
      <c r="A19" s="38" t="s">
        <v>142</v>
      </c>
      <c r="B19" s="39" t="s">
        <v>143</v>
      </c>
      <c r="C19" s="17">
        <v>914</v>
      </c>
      <c r="D19" s="17" t="s">
        <v>144</v>
      </c>
      <c r="E19" s="40">
        <v>0</v>
      </c>
    </row>
    <row r="20" spans="1:5" ht="27.75" customHeight="1" thickBot="1" x14ac:dyDescent="0.3">
      <c r="A20" s="38" t="s">
        <v>145</v>
      </c>
      <c r="B20" s="39" t="s">
        <v>146</v>
      </c>
      <c r="C20" s="17">
        <v>914</v>
      </c>
      <c r="D20" s="17" t="s">
        <v>147</v>
      </c>
      <c r="E20" s="40">
        <f>SUM(E22+E24)</f>
        <v>503077.5</v>
      </c>
    </row>
    <row r="21" spans="1:5" ht="27" customHeight="1" thickBot="1" x14ac:dyDescent="0.3">
      <c r="A21" s="38" t="s">
        <v>148</v>
      </c>
      <c r="B21" s="39" t="s">
        <v>149</v>
      </c>
      <c r="C21" s="17">
        <v>914</v>
      </c>
      <c r="D21" s="17" t="s">
        <v>150</v>
      </c>
      <c r="E21" s="40">
        <f>SUM(E22)</f>
        <v>-10472645.140000001</v>
      </c>
    </row>
    <row r="22" spans="1:5" ht="30.75" customHeight="1" thickBot="1" x14ac:dyDescent="0.3">
      <c r="A22" s="38" t="s">
        <v>151</v>
      </c>
      <c r="B22" s="39" t="s">
        <v>152</v>
      </c>
      <c r="C22" s="17">
        <v>914</v>
      </c>
      <c r="D22" s="17" t="s">
        <v>153</v>
      </c>
      <c r="E22" s="40">
        <v>-10472645.140000001</v>
      </c>
    </row>
    <row r="23" spans="1:5" ht="19.5" customHeight="1" thickBot="1" x14ac:dyDescent="0.3">
      <c r="A23" s="38" t="s">
        <v>154</v>
      </c>
      <c r="B23" s="39" t="s">
        <v>155</v>
      </c>
      <c r="C23" s="17">
        <v>914</v>
      </c>
      <c r="D23" s="17" t="s">
        <v>156</v>
      </c>
      <c r="E23" s="40">
        <f>SUM(E24)</f>
        <v>10975722.640000001</v>
      </c>
    </row>
    <row r="24" spans="1:5" ht="25.5" customHeight="1" thickBot="1" x14ac:dyDescent="0.3">
      <c r="A24" s="38" t="s">
        <v>157</v>
      </c>
      <c r="B24" s="39" t="s">
        <v>158</v>
      </c>
      <c r="C24" s="17">
        <v>914</v>
      </c>
      <c r="D24" s="17" t="s">
        <v>159</v>
      </c>
      <c r="E24" s="40">
        <v>10975722.640000001</v>
      </c>
    </row>
    <row r="25" spans="1:5" ht="15.75" x14ac:dyDescent="0.25">
      <c r="A25" s="1"/>
    </row>
    <row r="26" spans="1:5" ht="9.75" customHeight="1" x14ac:dyDescent="0.25">
      <c r="A26" s="1"/>
    </row>
    <row r="27" spans="1:5" ht="3" hidden="1" customHeight="1" x14ac:dyDescent="0.25">
      <c r="A27" s="1"/>
    </row>
    <row r="28" spans="1:5" ht="8.25" customHeight="1" x14ac:dyDescent="0.25">
      <c r="A28" s="1"/>
    </row>
    <row r="29" spans="1:5" ht="15.75" x14ac:dyDescent="0.25">
      <c r="A29" s="1" t="s">
        <v>256</v>
      </c>
    </row>
    <row r="30" spans="1:5" ht="15.75" x14ac:dyDescent="0.25">
      <c r="A30" s="1" t="s">
        <v>252</v>
      </c>
    </row>
  </sheetData>
  <mergeCells count="6">
    <mergeCell ref="B12:B13"/>
    <mergeCell ref="C12:D12"/>
    <mergeCell ref="E12:E13"/>
    <mergeCell ref="A1:K1"/>
    <mergeCell ref="A9:J9"/>
    <mergeCell ref="A10:J10"/>
  </mergeCells>
  <pageMargins left="0.31496062992125984" right="0.11811023622047245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2020-11-24T06:51:35Z</dcterms:modified>
</cp:coreProperties>
</file>